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51.xml" ContentType="application/vnd.openxmlformats-officedocument.spreadsheetml.worksheet+xml"/>
  <Override PartName="/xl/worksheets/sheet50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49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48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47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56.xml" ContentType="application/vnd.openxmlformats-officedocument.spreadsheetml.worksheet+xml"/>
  <Override PartName="/xl/worksheets/sheet1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15.xml" ContentType="application/vnd.openxmlformats-officedocument.spreadsheetml.worksheet+xml"/>
  <Override PartName="/xl/worksheets/sheet80.xml" ContentType="application/vnd.openxmlformats-officedocument.spreadsheetml.worksheet+xml"/>
  <Override PartName="/xl/worksheets/sheet16.xml" ContentType="application/vnd.openxmlformats-officedocument.spreadsheetml.worksheet+xml"/>
  <Override PartName="/xl/worksheets/sheet81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100.xml" ContentType="application/vnd.openxmlformats-officedocument.spreadsheetml.worksheet+xml"/>
  <Override PartName="/xl/worksheets/sheet70.xml" ContentType="application/vnd.openxmlformats-officedocument.spreadsheetml.worksheet+xml"/>
  <Override PartName="/xl/worksheets/sheet69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9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9.xml" ContentType="application/vnd.openxmlformats-officedocument.spreadsheetml.worksheet+xml"/>
  <Override PartName="/xl/worksheets/sheet62.xml" ContentType="application/vnd.openxmlformats-officedocument.spreadsheetml.worksheet+xml"/>
  <Override PartName="/xl/worksheets/sheet87.xml" ContentType="application/vnd.openxmlformats-officedocument.spreadsheetml.worksheet+xml"/>
  <Override PartName="/xl/worksheets/sheet63.xml" ContentType="application/vnd.openxmlformats-officedocument.spreadsheetml.worksheet+xml"/>
  <Override PartName="/xl/worksheets/sheet98.xml" ContentType="application/vnd.openxmlformats-officedocument.spreadsheetml.worksheet+xml"/>
  <Override PartName="/xl/worksheets/sheet61.xml" ContentType="application/vnd.openxmlformats-officedocument.spreadsheetml.worksheet+xml"/>
  <Override PartName="/xl/worksheets/sheet86.xml" ContentType="application/vnd.openxmlformats-officedocument.spreadsheetml.worksheet+xml"/>
  <Override PartName="/xl/worksheets/sheet97.xml" ContentType="application/vnd.openxmlformats-officedocument.spreadsheetml.worksheet+xml"/>
  <Override PartName="/xl/worksheets/sheet60.xml" ContentType="application/vnd.openxmlformats-officedocument.spreadsheetml.worksheet+xml"/>
  <Override PartName="/xl/worksheets/sheet85.xml" ContentType="application/vnd.openxmlformats-officedocument.spreadsheetml.worksheet+xml"/>
  <Override PartName="/xl/worksheets/sheet95.xml" ContentType="application/vnd.openxmlformats-officedocument.spreadsheetml.worksheet+xml"/>
  <Override PartName="/xl/worksheets/sheet89.xml" ContentType="application/vnd.openxmlformats-officedocument.spreadsheetml.worksheet+xml"/>
  <Override PartName="/xl/worksheets/sheet88.xml" ContentType="application/vnd.openxmlformats-officedocument.spreadsheetml.worksheet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94.xml" ContentType="application/vnd.openxmlformats-officedocument.spreadsheetml.worksheet+xml"/>
  <Override PartName="/xl/worksheets/sheet28.xml" ContentType="application/vnd.openxmlformats-officedocument.spreadsheetml.worksheet+xml"/>
  <Override PartName="/xl/worksheets/sheet93.xml" ContentType="application/vnd.openxmlformats-officedocument.spreadsheetml.worksheet+xml"/>
  <Override PartName="/xl/worksheets/sheet92.xml" ContentType="application/vnd.openxmlformats-officedocument.spreadsheetml.worksheet+xml"/>
  <Override PartName="/xl/worksheets/sheet27.xml" ContentType="application/vnd.openxmlformats-officedocument.spreadsheetml.worksheet+xml"/>
  <Override PartName="/xl/worksheets/sheet91.xml" ContentType="application/vnd.openxmlformats-officedocument.spreadsheetml.worksheet+xml"/>
  <Override PartName="/xl/worksheets/sheet26.xml" ContentType="application/vnd.openxmlformats-officedocument.spreadsheetml.worksheet+xml"/>
  <Override PartName="/xl/worksheets/sheet90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4.xml" ContentType="application/vnd.openxmlformats-officedocument.spreadsheetml.worksheet+xml"/>
  <Override PartName="/xl/worksheets/sheet59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58.xml" ContentType="application/vnd.openxmlformats-officedocument.spreadsheetml.worksheet+xml"/>
  <Override PartName="/xl/worksheets/sheet19.xml" ContentType="application/vnd.openxmlformats-officedocument.spreadsheetml.worksheet+xml"/>
  <Override PartName="/xl/worksheets/sheet84.xml" ContentType="application/vnd.openxmlformats-officedocument.spreadsheetml.worksheet+xml"/>
  <Override PartName="/xl/worksheets/sheet101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57.xml" ContentType="application/vnd.openxmlformats-officedocument.spreadsheetml.worksheet+xml"/>
  <Override PartName="/xl/worksheets/sheet18.xml" ContentType="application/vnd.openxmlformats-officedocument.spreadsheetml.worksheet+xml"/>
  <Override PartName="/xl/worksheets/sheet83.xml" ContentType="application/vnd.openxmlformats-officedocument.spreadsheetml.worksheet+xml"/>
  <Override PartName="/xl/worksheets/sheet17.xml" ContentType="application/vnd.openxmlformats-officedocument.spreadsheetml.worksheet+xml"/>
  <Override PartName="/xl/worksheets/sheet8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dice" sheetId="1" state="visible" r:id="rId2"/>
    <sheet name="G001" sheetId="2" state="visible" r:id="rId3"/>
    <sheet name="G002" sheetId="3" state="visible" r:id="rId4"/>
    <sheet name="G003" sheetId="4" state="visible" r:id="rId5"/>
    <sheet name="G004" sheetId="5" state="visible" r:id="rId6"/>
    <sheet name="G005" sheetId="6" state="visible" r:id="rId7"/>
    <sheet name="G006" sheetId="7" state="visible" r:id="rId8"/>
    <sheet name="G007" sheetId="8" state="visible" r:id="rId9"/>
    <sheet name="G008" sheetId="9" state="visible" r:id="rId10"/>
    <sheet name="G009" sheetId="10" state="visible" r:id="rId11"/>
    <sheet name="G010" sheetId="11" state="visible" r:id="rId12"/>
    <sheet name="G011" sheetId="12" state="visible" r:id="rId13"/>
    <sheet name="G012" sheetId="13" state="visible" r:id="rId14"/>
    <sheet name="G013" sheetId="14" state="visible" r:id="rId15"/>
    <sheet name="G014" sheetId="15" state="visible" r:id="rId16"/>
    <sheet name="G015" sheetId="16" state="visible" r:id="rId17"/>
    <sheet name="G016" sheetId="17" state="visible" r:id="rId18"/>
    <sheet name="G017" sheetId="18" state="visible" r:id="rId19"/>
    <sheet name="G018" sheetId="19" state="visible" r:id="rId20"/>
    <sheet name="G019" sheetId="20" state="visible" r:id="rId21"/>
    <sheet name="G020" sheetId="21" state="visible" r:id="rId22"/>
    <sheet name="G021" sheetId="22" state="visible" r:id="rId23"/>
    <sheet name="G022" sheetId="23" state="visible" r:id="rId24"/>
    <sheet name="G023" sheetId="24" state="visible" r:id="rId25"/>
    <sheet name="G024" sheetId="25" state="visible" r:id="rId26"/>
    <sheet name="G025" sheetId="26" state="visible" r:id="rId27"/>
    <sheet name="G026" sheetId="27" state="visible" r:id="rId28"/>
    <sheet name="G027" sheetId="28" state="visible" r:id="rId29"/>
    <sheet name="G028" sheetId="29" state="visible" r:id="rId30"/>
    <sheet name="G029" sheetId="30" state="visible" r:id="rId31"/>
    <sheet name="G030" sheetId="31" state="visible" r:id="rId32"/>
    <sheet name="G031" sheetId="32" state="visible" r:id="rId33"/>
    <sheet name="G032" sheetId="33" state="visible" r:id="rId34"/>
    <sheet name="G033" sheetId="34" state="visible" r:id="rId35"/>
    <sheet name="G034" sheetId="35" state="visible" r:id="rId36"/>
    <sheet name="G035" sheetId="36" state="visible" r:id="rId37"/>
    <sheet name="G036" sheetId="37" state="visible" r:id="rId38"/>
    <sheet name="G037" sheetId="38" state="visible" r:id="rId39"/>
    <sheet name="G038" sheetId="39" state="visible" r:id="rId40"/>
    <sheet name="G039" sheetId="40" state="visible" r:id="rId41"/>
    <sheet name="G040" sheetId="41" state="visible" r:id="rId42"/>
    <sheet name="G041" sheetId="42" state="visible" r:id="rId43"/>
    <sheet name="G042" sheetId="43" state="visible" r:id="rId44"/>
    <sheet name="G043" sheetId="44" state="visible" r:id="rId45"/>
    <sheet name="G044" sheetId="45" state="visible" r:id="rId46"/>
    <sheet name="G045" sheetId="46" state="visible" r:id="rId47"/>
    <sheet name="G046" sheetId="47" state="visible" r:id="rId48"/>
    <sheet name="G047" sheetId="48" state="visible" r:id="rId49"/>
    <sheet name="G048" sheetId="49" state="visible" r:id="rId50"/>
    <sheet name="G049" sheetId="50" state="visible" r:id="rId51"/>
    <sheet name="G050" sheetId="51" state="visible" r:id="rId52"/>
    <sheet name="G051" sheetId="52" state="visible" r:id="rId53"/>
    <sheet name="G052" sheetId="53" state="visible" r:id="rId54"/>
    <sheet name="G053" sheetId="54" state="visible" r:id="rId55"/>
    <sheet name="G054" sheetId="55" state="visible" r:id="rId56"/>
    <sheet name="G055" sheetId="56" state="visible" r:id="rId57"/>
    <sheet name="G056" sheetId="57" state="visible" r:id="rId58"/>
    <sheet name="G057" sheetId="58" state="visible" r:id="rId59"/>
    <sheet name="G058" sheetId="59" state="visible" r:id="rId60"/>
    <sheet name="G059" sheetId="60" state="visible" r:id="rId61"/>
    <sheet name="G060" sheetId="61" state="visible" r:id="rId62"/>
    <sheet name="G061" sheetId="62" state="visible" r:id="rId63"/>
    <sheet name="G062" sheetId="63" state="visible" r:id="rId64"/>
    <sheet name="G063" sheetId="64" state="visible" r:id="rId65"/>
    <sheet name="G064" sheetId="65" state="visible" r:id="rId66"/>
    <sheet name="G065" sheetId="66" state="visible" r:id="rId67"/>
    <sheet name="G066" sheetId="67" state="visible" r:id="rId68"/>
    <sheet name="G067" sheetId="68" state="visible" r:id="rId69"/>
    <sheet name="G068" sheetId="69" state="visible" r:id="rId70"/>
    <sheet name="G069" sheetId="70" state="visible" r:id="rId71"/>
    <sheet name="G070" sheetId="71" state="visible" r:id="rId72"/>
    <sheet name="G071" sheetId="72" state="visible" r:id="rId73"/>
    <sheet name="G072" sheetId="73" state="visible" r:id="rId74"/>
    <sheet name="G073" sheetId="74" state="visible" r:id="rId75"/>
    <sheet name="G074" sheetId="75" state="visible" r:id="rId76"/>
    <sheet name="G075" sheetId="76" state="visible" r:id="rId77"/>
    <sheet name="G076" sheetId="77" state="visible" r:id="rId78"/>
    <sheet name="G077" sheetId="78" state="visible" r:id="rId79"/>
    <sheet name="G078" sheetId="79" state="visible" r:id="rId80"/>
    <sheet name="G079" sheetId="80" state="visible" r:id="rId81"/>
    <sheet name="G080" sheetId="81" state="visible" r:id="rId82"/>
    <sheet name="G081" sheetId="82" state="visible" r:id="rId83"/>
    <sheet name="G082" sheetId="83" state="visible" r:id="rId84"/>
    <sheet name="G083" sheetId="84" state="visible" r:id="rId85"/>
    <sheet name="G084" sheetId="85" state="visible" r:id="rId86"/>
    <sheet name="G085" sheetId="86" state="visible" r:id="rId87"/>
    <sheet name="G086" sheetId="87" state="visible" r:id="rId88"/>
    <sheet name="G087" sheetId="88" state="visible" r:id="rId89"/>
    <sheet name="G088" sheetId="89" state="visible" r:id="rId90"/>
    <sheet name="G089" sheetId="90" state="visible" r:id="rId91"/>
    <sheet name="G090" sheetId="91" state="visible" r:id="rId92"/>
    <sheet name="G091" sheetId="92" state="visible" r:id="rId93"/>
    <sheet name="G092" sheetId="93" state="visible" r:id="rId94"/>
    <sheet name="G093" sheetId="94" state="visible" r:id="rId95"/>
    <sheet name="G094" sheetId="95" state="visible" r:id="rId96"/>
    <sheet name="G095" sheetId="96" state="visible" r:id="rId97"/>
    <sheet name="G096" sheetId="97" state="visible" r:id="rId98"/>
    <sheet name="G097" sheetId="98" state="visible" r:id="rId99"/>
    <sheet name="G098" sheetId="99" state="visible" r:id="rId100"/>
    <sheet name="G099" sheetId="100" state="visible" r:id="rId101"/>
    <sheet name="G100" sheetId="101" state="visible" r:id="rId10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<sst xmlns="http://schemas.openxmlformats.org/spreadsheetml/2006/main" count="1481" uniqueCount="542">
  <si>
    <t xml:space="preserve">Guía</t>
  </si>
  <si>
    <t xml:space="preserve">Problema</t>
  </si>
  <si>
    <t xml:space="preserve">Hoja del ejemplo</t>
  </si>
  <si>
    <t xml:space="preserve">Sumar ventas en Excel sin incluir la fila de totales</t>
  </si>
  <si>
    <t xml:space="preserve">G001</t>
  </si>
  <si>
    <t xml:space="preserve">Sumar ventas de un canal con SUMAR.SI.CONJUNTO</t>
  </si>
  <si>
    <t xml:space="preserve">G002</t>
  </si>
  <si>
    <t xml:space="preserve">Sumar con dos condiciones: canal y unidades mínimas</t>
  </si>
  <si>
    <t xml:space="preserve">G003</t>
  </si>
  <si>
    <t xml:space="preserve">Sumar importes entre dos límites incluidos</t>
  </si>
  <si>
    <t xml:space="preserve">G004</t>
  </si>
  <si>
    <t xml:space="preserve">Crear un total acumulado con una referencia fija</t>
  </si>
  <si>
    <t xml:space="preserve">G005</t>
  </si>
  <si>
    <t xml:space="preserve">Calcular cantidad por precio con SUMAPRODUCTO</t>
  </si>
  <si>
    <t xml:space="preserve">G006</t>
  </si>
  <si>
    <t xml:space="preserve">Restar devoluciones de las ventas sin duplicar signos</t>
  </si>
  <si>
    <t xml:space="preserve">G007</t>
  </si>
  <si>
    <t xml:space="preserve">Sumar solo filas visibles con SUBTOTALES</t>
  </si>
  <si>
    <t xml:space="preserve">G008</t>
  </si>
  <si>
    <t xml:space="preserve">Evitar el doble conteo de subtotales y detalles</t>
  </si>
  <si>
    <t xml:space="preserve">G009</t>
  </si>
  <si>
    <t xml:space="preserve">Detectar números guardados como texto cuando SUMA no cuadra</t>
  </si>
  <si>
    <t xml:space="preserve">G010</t>
  </si>
  <si>
    <t xml:space="preserve">Calcular una variación porcentual con base anterior</t>
  </si>
  <si>
    <t xml:space="preserve">G011</t>
  </si>
  <si>
    <t xml:space="preserve">Calcular qué porcentaje representa una fila del total</t>
  </si>
  <si>
    <t xml:space="preserve">G012</t>
  </si>
  <si>
    <t xml:space="preserve">Aplicar un descuento porcentual a un precio</t>
  </si>
  <si>
    <t xml:space="preserve">G013</t>
  </si>
  <si>
    <t xml:space="preserve">Añadir una tasa porcentual a una base en Excel</t>
  </si>
  <si>
    <t xml:space="preserve">G014</t>
  </si>
  <si>
    <t xml:space="preserve">Recuperar la base de un total con una tasa incluida</t>
  </si>
  <si>
    <t xml:space="preserve">G015</t>
  </si>
  <si>
    <t xml:space="preserve">Distinguir margen sobre venta de recargo sobre coste</t>
  </si>
  <si>
    <t xml:space="preserve">G016</t>
  </si>
  <si>
    <t xml:space="preserve">Calcular un promedio ponderado por unidades</t>
  </si>
  <si>
    <t xml:space="preserve">G017</t>
  </si>
  <si>
    <t xml:space="preserve">Medir el avance hacia una meta sin confundirlo con crecimiento</t>
  </si>
  <si>
    <t xml:space="preserve">G018</t>
  </si>
  <si>
    <t xml:space="preserve">Repartir un coste común según horas de uso</t>
  </si>
  <si>
    <t xml:space="preserve">G019</t>
  </si>
  <si>
    <t xml:space="preserve">Redondear un importe calculado a dos decimales</t>
  </si>
  <si>
    <t xml:space="preserve">G020</t>
  </si>
  <si>
    <t xml:space="preserve">Contar números sin confundir cero con celda vacía</t>
  </si>
  <si>
    <t xml:space="preserve">G021</t>
  </si>
  <si>
    <t xml:space="preserve">Contar identificadores cumplimentados con CONTARA</t>
  </si>
  <si>
    <t xml:space="preserve">G022</t>
  </si>
  <si>
    <t xml:space="preserve">Encontrar cuántos datos faltan con CONTAR.BLANCO</t>
  </si>
  <si>
    <t xml:space="preserve">G023</t>
  </si>
  <si>
    <t xml:space="preserve">Contar pedidos pendientes con un criterio de texto</t>
  </si>
  <si>
    <t xml:space="preserve">G024</t>
  </si>
  <si>
    <t xml:space="preserve">Contar registros que cumplen dos condiciones a la vez</t>
  </si>
  <si>
    <t xml:space="preserve">G025</t>
  </si>
  <si>
    <t xml:space="preserve">Contar importes dentro de un intervalo sin solapar tramos</t>
  </si>
  <si>
    <t xml:space="preserve">G026</t>
  </si>
  <si>
    <t xml:space="preserve">Contar códigos que comienzan por un prefijo</t>
  </si>
  <si>
    <t xml:space="preserve">G027</t>
  </si>
  <si>
    <t xml:space="preserve">Marcar identificadores repetidos antes de borrar duplicados</t>
  </si>
  <si>
    <t xml:space="preserve">G028</t>
  </si>
  <si>
    <t xml:space="preserve">Detectar duplicados por una clave de dos columnas</t>
  </si>
  <si>
    <t xml:space="preserve">G029</t>
  </si>
  <si>
    <t xml:space="preserve">Contar filas visibles después de aplicar un filtro</t>
  </si>
  <si>
    <t xml:space="preserve">G030</t>
  </si>
  <si>
    <t xml:space="preserve">Calcular un promedio que incluya ceros reales</t>
  </si>
  <si>
    <t xml:space="preserve">G031</t>
  </si>
  <si>
    <t xml:space="preserve">Promediar importes solo de una categoría</t>
  </si>
  <si>
    <t xml:space="preserve">G032</t>
  </si>
  <si>
    <t xml:space="preserve">Usar MEDIANA cuando un valor extremo distorsiona la media</t>
  </si>
  <si>
    <t xml:space="preserve">G033</t>
  </si>
  <si>
    <t xml:space="preserve">Encontrar el importe máximo sin perder el contexto</t>
  </si>
  <si>
    <t xml:space="preserve">G034</t>
  </si>
  <si>
    <t xml:space="preserve">Encontrar el mínimo y decidir qué hacer con los ceros</t>
  </si>
  <si>
    <t xml:space="preserve">G035</t>
  </si>
  <si>
    <t xml:space="preserve">Obtener el segundo mayor valor con K.ESIMO.MAYOR</t>
  </si>
  <si>
    <t xml:space="preserve">G036</t>
  </si>
  <si>
    <t xml:space="preserve">Obtener el segundo menor valor sin reordenar la tabla</t>
  </si>
  <si>
    <t xml:space="preserve">G037</t>
  </si>
  <si>
    <t xml:space="preserve">Medir la amplitud de una serie con máximo menos mínimo</t>
  </si>
  <si>
    <t xml:space="preserve">G038</t>
  </si>
  <si>
    <t xml:space="preserve">Calcular desviación estándar muestral con DESVEST.M</t>
  </si>
  <si>
    <t xml:space="preserve">G039</t>
  </si>
  <si>
    <t xml:space="preserve">Ponderar el avance de tareas según su peso</t>
  </si>
  <si>
    <t xml:space="preserve">G040</t>
  </si>
  <si>
    <t xml:space="preserve">Crear una alerta de stock mínimo con SI</t>
  </si>
  <si>
    <t xml:space="preserve">G041</t>
  </si>
  <si>
    <t xml:space="preserve">Exigir dos requisitos simultáneos con SI e Y</t>
  </si>
  <si>
    <t xml:space="preserve">G042</t>
  </si>
  <si>
    <t xml:space="preserve">Aceptar cualquiera de dos condiciones con SI y O</t>
  </si>
  <si>
    <t xml:space="preserve">G043</t>
  </si>
  <si>
    <t xml:space="preserve">Distinguir un dato pendiente de un cero registrado con SI</t>
  </si>
  <si>
    <t xml:space="preserve">G044</t>
  </si>
  <si>
    <t xml:space="preserve">Evitar dividir por cero sin ocultar otros errores</t>
  </si>
  <si>
    <t xml:space="preserve">G045</t>
  </si>
  <si>
    <t xml:space="preserve">Mostrar No encontrado en una búsqueda sin ocultar todos los errores</t>
  </si>
  <si>
    <t xml:space="preserve">G046</t>
  </si>
  <si>
    <t xml:space="preserve">Clasificar puntuaciones en tramos con SI anidado</t>
  </si>
  <si>
    <t xml:space="preserve">G047</t>
  </si>
  <si>
    <t xml:space="preserve">Invertir una condición con NO sin cambiar su significado</t>
  </si>
  <si>
    <t xml:space="preserve">G048</t>
  </si>
  <si>
    <t xml:space="preserve">Validar que una cantidad sea numérica y esté dentro del rango</t>
  </si>
  <si>
    <t xml:space="preserve">G049</t>
  </si>
  <si>
    <t xml:space="preserve">Comparar dos totales con una tolerancia explícita</t>
  </si>
  <si>
    <t xml:space="preserve">G050</t>
  </si>
  <si>
    <t xml:space="preserve">Buscar el precio de un código con BUSCARV exacto</t>
  </si>
  <si>
    <t xml:space="preserve">G051</t>
  </si>
  <si>
    <t xml:space="preserve">Buscar hacia la izquierda con INDICE y COINCIDIR</t>
  </si>
  <si>
    <t xml:space="preserve">G052</t>
  </si>
  <si>
    <t xml:space="preserve">Encontrar la posición de una clave con COINCIDIR</t>
  </si>
  <si>
    <t xml:space="preserve">G053</t>
  </si>
  <si>
    <t xml:space="preserve">Recuperar un cruce de fila y columna con INDICE</t>
  </si>
  <si>
    <t xml:space="preserve">G054</t>
  </si>
  <si>
    <t xml:space="preserve">Buscar en una tabla horizontal con BUSCARH exacto</t>
  </si>
  <si>
    <t xml:space="preserve">G055</t>
  </si>
  <si>
    <t xml:space="preserve">Elegir una etiqueta a partir de un número con ELEGIR</t>
  </si>
  <si>
    <t xml:space="preserve">G056</t>
  </si>
  <si>
    <t xml:space="preserve">Buscar un tramo por límite inferior con BUSCARV aproximado</t>
  </si>
  <si>
    <t xml:space="preserve">G057</t>
  </si>
  <si>
    <t xml:space="preserve">Bloquear una búsqueda cuando la clave del catálogo no es única</t>
  </si>
  <si>
    <t xml:space="preserve">G058</t>
  </si>
  <si>
    <t xml:space="preserve">Sumar todas las coincidencias en vez de devolver la primera</t>
  </si>
  <si>
    <t xml:space="preserve">G059</t>
  </si>
  <si>
    <t xml:space="preserve">Localizar la primera coincidencia por prefijo con COINCIDIR</t>
  </si>
  <si>
    <t xml:space="preserve">G060</t>
  </si>
  <si>
    <t xml:space="preserve">Quitar espacios sobrantes con ESPACIOS antes de comparar textos</t>
  </si>
  <si>
    <t xml:space="preserve">G061</t>
  </si>
  <si>
    <t xml:space="preserve">Eliminar tabulaciones importadas con LIMPIAR</t>
  </si>
  <si>
    <t xml:space="preserve">G062</t>
  </si>
  <si>
    <t xml:space="preserve">Sustituir espacios de no separación al copiar desde una web</t>
  </si>
  <si>
    <t xml:space="preserve">G063</t>
  </si>
  <si>
    <t xml:space="preserve">Unificar códigos en mayúsculas sin modificar el original</t>
  </si>
  <si>
    <t xml:space="preserve">G064</t>
  </si>
  <si>
    <t xml:space="preserve">Normalizar correos a minúsculas para revisar una lista</t>
  </si>
  <si>
    <t xml:space="preserve">G065</t>
  </si>
  <si>
    <t xml:space="preserve">Presentar nombres con NOMPROPIO y revisar sus excepciones</t>
  </si>
  <si>
    <t xml:space="preserve">G066</t>
  </si>
  <si>
    <t xml:space="preserve">Extraer un prefijo fijo con IZQUIERDA</t>
  </si>
  <si>
    <t xml:space="preserve">G067</t>
  </si>
  <si>
    <t xml:space="preserve">Conservar ceros de un sufijo al extraerlo con DERECHA</t>
  </si>
  <si>
    <t xml:space="preserve">G068</t>
  </si>
  <si>
    <t xml:space="preserve">Extraer una parte central de un identificador con EXTRAE</t>
  </si>
  <si>
    <t xml:space="preserve">G069</t>
  </si>
  <si>
    <t xml:space="preserve">Comprobar la longitud de un código con LARGO</t>
  </si>
  <si>
    <t xml:space="preserve">G070</t>
  </si>
  <si>
    <t xml:space="preserve">Encontrar la posición de un separador con ENCONTRAR</t>
  </si>
  <si>
    <t xml:space="preserve">G071</t>
  </si>
  <si>
    <t xml:space="preserve">Separar el texto anterior a una arroba con IZQUIERDA</t>
  </si>
  <si>
    <t xml:space="preserve">G072</t>
  </si>
  <si>
    <t xml:space="preserve">Extraer un dominio con DERECHA y LARGO</t>
  </si>
  <si>
    <t xml:space="preserve">G073</t>
  </si>
  <si>
    <t xml:space="preserve">Quitar un separador conocido con SUSTITUIR</t>
  </si>
  <si>
    <t xml:space="preserve">G074</t>
  </si>
  <si>
    <t xml:space="preserve">Reemplazar una parte de longitud fija con REEMPLAZAR</t>
  </si>
  <si>
    <t xml:space="preserve">G075</t>
  </si>
  <si>
    <t xml:space="preserve">Unir nombre y apellido conservando un separador</t>
  </si>
  <si>
    <t xml:space="preserve">G076</t>
  </si>
  <si>
    <t xml:space="preserve">Crear un código de cinco dígitos con TEXTO</t>
  </si>
  <si>
    <t xml:space="preserve">G077</t>
  </si>
  <si>
    <t xml:space="preserve">Convertir texto con coma decimal usando VALOR.NUMERO</t>
  </si>
  <si>
    <t xml:space="preserve">G078</t>
  </si>
  <si>
    <t xml:space="preserve">Comparar textos distinguiendo mayúsculas con IGUAL</t>
  </si>
  <si>
    <t xml:space="preserve">G079</t>
  </si>
  <si>
    <t xml:space="preserve">Buscar texto sin distinguir mayúsculas con HALLAR</t>
  </si>
  <si>
    <t xml:space="preserve">G080</t>
  </si>
  <si>
    <t xml:space="preserve">Construir una fecha real a partir de año mes y día</t>
  </si>
  <si>
    <t xml:space="preserve">G081</t>
  </si>
  <si>
    <t xml:space="preserve">Extraer el año de una fecha sin convertirla en texto</t>
  </si>
  <si>
    <t xml:space="preserve">G082</t>
  </si>
  <si>
    <t xml:space="preserve">Extraer el número de mes para agrupar fechas</t>
  </si>
  <si>
    <t xml:space="preserve">G083</t>
  </si>
  <si>
    <t xml:space="preserve">Extraer el día del mes con DIA</t>
  </si>
  <si>
    <t xml:space="preserve">G084</t>
  </si>
  <si>
    <t xml:space="preserve">Obtener el último día del mes con FIN.MES</t>
  </si>
  <si>
    <t xml:space="preserve">G085</t>
  </si>
  <si>
    <t xml:space="preserve">Desplazar una fecha por meses con FECHA.MES</t>
  </si>
  <si>
    <t xml:space="preserve">G086</t>
  </si>
  <si>
    <t xml:space="preserve">Contar días laborables entre dos fechas con DIAS.LAB</t>
  </si>
  <si>
    <t xml:space="preserve">G087</t>
  </si>
  <si>
    <t xml:space="preserve">Calcular una fecha tras varios días laborables</t>
  </si>
  <si>
    <t xml:space="preserve">G088</t>
  </si>
  <si>
    <t xml:space="preserve">Numerar días de la semana con lunes igual a uno</t>
  </si>
  <si>
    <t xml:space="preserve">G089</t>
  </si>
  <si>
    <t xml:space="preserve">Calcular días transcurridos entre dos fechas</t>
  </si>
  <si>
    <t xml:space="preserve">G090</t>
  </si>
  <si>
    <t xml:space="preserve">Calcular la duración de un turno que cruza medianoche</t>
  </si>
  <si>
    <t xml:space="preserve">G091</t>
  </si>
  <si>
    <t xml:space="preserve">Sumar horas por encima de veinticuatro sin reiniciar el reloj</t>
  </si>
  <si>
    <t xml:space="preserve">G092</t>
  </si>
  <si>
    <t xml:space="preserve">Extraer la hora de una marca temporal con HORA</t>
  </si>
  <si>
    <t xml:space="preserve">G093</t>
  </si>
  <si>
    <t xml:space="preserve">Extraer minutos sin confundirlos con duración total</t>
  </si>
  <si>
    <t xml:space="preserve">G094</t>
  </si>
  <si>
    <t xml:space="preserve">Construir una hora a partir de horas minutos y segundos</t>
  </si>
  <si>
    <t xml:space="preserve">G095</t>
  </si>
  <si>
    <t xml:space="preserve">Separar la fecha de una marca con hora usando ENTERO</t>
  </si>
  <si>
    <t xml:space="preserve">G096</t>
  </si>
  <si>
    <t xml:space="preserve">Sumar un mes completo con un límite superior exclusivo</t>
  </si>
  <si>
    <t xml:space="preserve">G097</t>
  </si>
  <si>
    <t xml:space="preserve">Sumar los últimos siete días respecto a una fecha de corte</t>
  </si>
  <si>
    <t xml:space="preserve">G098</t>
  </si>
  <si>
    <t xml:space="preserve">Obtener el trimestre natural a partir de una fecha</t>
  </si>
  <si>
    <t xml:space="preserve">G099</t>
  </si>
  <si>
    <t xml:space="preserve">Calcular asistencia con un denominador definido</t>
  </si>
  <si>
    <t xml:space="preserve">G100</t>
  </si>
  <si>
    <t xml:space="preserve">Venta</t>
  </si>
  <si>
    <t xml:space="preserve">Canal</t>
  </si>
  <si>
    <t xml:space="preserve">Importe</t>
  </si>
  <si>
    <t xml:space="preserve">Unidades</t>
  </si>
  <si>
    <t xml:space="preserve">V-01</t>
  </si>
  <si>
    <t xml:space="preserve">Tienda</t>
  </si>
  <si>
    <t xml:space="preserve">V-02</t>
  </si>
  <si>
    <t xml:space="preserve">Web</t>
  </si>
  <si>
    <t xml:space="preserve">Datos ficticios de práctica · Celda Certera</t>
  </si>
  <si>
    <t xml:space="preserve">V-03</t>
  </si>
  <si>
    <t xml:space="preserve">Resultado calculado</t>
  </si>
  <si>
    <t xml:space="preserve">V-04</t>
  </si>
  <si>
    <t xml:space="preserve">V-05</t>
  </si>
  <si>
    <t xml:space="preserve">Fórmula de G5 (nombres internos en inglés)</t>
  </si>
  <si>
    <t xml:space="preserve">=SUM(C2:C6)</t>
  </si>
  <si>
    <t xml:space="preserve">Azul: datos editables. Verde: resultado de la fórmula.</t>
  </si>
  <si>
    <t xml:space="preserve">Documentación de la función:</t>
  </si>
  <si>
    <t xml:space="preserve">https://support.microsoft.com/en-us/excel/functions/sum-function</t>
  </si>
  <si>
    <t xml:space="preserve">=SUMIFS(C2:C6,B2:B6,"Web")</t>
  </si>
  <si>
    <t xml:space="preserve">https://support.microsoft.com/en-us/excel/functions/sumifs-function</t>
  </si>
  <si>
    <t xml:space="preserve">=SUMIFS(C2:C6,B2:B6,"Tienda",D2:D6,"&gt;=2")</t>
  </si>
  <si>
    <t xml:space="preserve">=SUMIFS(C2:C6,C2:C6,"&gt;=80",C2:C6,"&lt;=130")</t>
  </si>
  <si>
    <t xml:space="preserve">=SUM($C$2:C4)</t>
  </si>
  <si>
    <t xml:space="preserve">Producto</t>
  </si>
  <si>
    <t xml:space="preserve">Cantidad</t>
  </si>
  <si>
    <t xml:space="preserve">Precio unitario</t>
  </si>
  <si>
    <t xml:space="preserve">Carpeta</t>
  </si>
  <si>
    <t xml:space="preserve">Caja</t>
  </si>
  <si>
    <t xml:space="preserve">Etiqueta</t>
  </si>
  <si>
    <t xml:space="preserve">=SUMPRODUCT(B2:B4,C2:C4)</t>
  </si>
  <si>
    <t xml:space="preserve">https://support.microsoft.com/en-us/excel/functions/sumproduct-function</t>
  </si>
  <si>
    <t xml:space="preserve">Movimiento</t>
  </si>
  <si>
    <t xml:space="preserve">Venta A</t>
  </si>
  <si>
    <t xml:space="preserve">Devolución A</t>
  </si>
  <si>
    <t xml:space="preserve">Venta B</t>
  </si>
  <si>
    <t xml:space="preserve">=SUM(B2:B4)</t>
  </si>
  <si>
    <t xml:space="preserve">=SUBTOTAL(109,C2:C6)</t>
  </si>
  <si>
    <t xml:space="preserve">https://support.microsoft.com/en-us/excel/functions/subtotal-function</t>
  </si>
  <si>
    <t xml:space="preserve">Concepto</t>
  </si>
  <si>
    <t xml:space="preserve">Línea A</t>
  </si>
  <si>
    <t xml:space="preserve">Línea B</t>
  </si>
  <si>
    <t xml:space="preserve">Línea C</t>
  </si>
  <si>
    <t xml:space="preserve">Subtotal informativo</t>
  </si>
  <si>
    <t xml:space="preserve">85</t>
  </si>
  <si>
    <t xml:space="preserve">Venta C</t>
  </si>
  <si>
    <t xml:space="preserve">Periodo</t>
  </si>
  <si>
    <t xml:space="preserve">Anterior</t>
  </si>
  <si>
    <t xml:space="preserve">Actual</t>
  </si>
  <si>
    <t xml:space="preserve">=(B3-B2)/B2</t>
  </si>
  <si>
    <t xml:space="preserve">https://support.microsoft.com/en-us/excel/calculate-percentages</t>
  </si>
  <si>
    <t xml:space="preserve">Distribuidor</t>
  </si>
  <si>
    <t xml:space="preserve">=B2/SUM($B$2:$B$4)</t>
  </si>
  <si>
    <t xml:space="preserve">Precio</t>
  </si>
  <si>
    <t xml:space="preserve">Descuento</t>
  </si>
  <si>
    <t xml:space="preserve">=A2*(1-B2)</t>
  </si>
  <si>
    <t xml:space="preserve">Base</t>
  </si>
  <si>
    <t xml:space="preserve">Tasa de ejemplo</t>
  </si>
  <si>
    <t xml:space="preserve">=A2*(1+B2)</t>
  </si>
  <si>
    <t xml:space="preserve">Total</t>
  </si>
  <si>
    <t xml:space="preserve">Tasa incluida</t>
  </si>
  <si>
    <t xml:space="preserve">=A2/(1+B2)</t>
  </si>
  <si>
    <t xml:space="preserve">Coste</t>
  </si>
  <si>
    <t xml:space="preserve">=(A2-B2)/A2</t>
  </si>
  <si>
    <t xml:space="preserve">A</t>
  </si>
  <si>
    <t xml:space="preserve">B</t>
  </si>
  <si>
    <t xml:space="preserve">C</t>
  </si>
  <si>
    <t xml:space="preserve">=SUMPRODUCT(B2:B4,C2:C4)/SUM(C2:C4)</t>
  </si>
  <si>
    <t xml:space="preserve">Realizado</t>
  </si>
  <si>
    <t xml:space="preserve">Meta</t>
  </si>
  <si>
    <t xml:space="preserve">=A2/B2</t>
  </si>
  <si>
    <t xml:space="preserve">Área</t>
  </si>
  <si>
    <t xml:space="preserve">Horas</t>
  </si>
  <si>
    <t xml:space="preserve">Coste común</t>
  </si>
  <si>
    <t xml:space="preserve">=$C$2*B2/SUM($B$2:$B$4)</t>
  </si>
  <si>
    <t xml:space="preserve">=ROUND(A2*B2,2)</t>
  </si>
  <si>
    <t xml:space="preserve">https://support.microsoft.com/en-us/excel/functions/round-function</t>
  </si>
  <si>
    <t xml:space="preserve">Registro</t>
  </si>
  <si>
    <t xml:space="preserve">Valor</t>
  </si>
  <si>
    <t xml:space="preserve">D</t>
  </si>
  <si>
    <t xml:space="preserve">pendiente</t>
  </si>
  <si>
    <t xml:space="preserve">E</t>
  </si>
  <si>
    <t xml:space="preserve">=COUNT(B2:B6)</t>
  </si>
  <si>
    <t xml:space="preserve">https://support.microsoft.com/en-us/excel/functions/count-function</t>
  </si>
  <si>
    <t xml:space="preserve">Identificador</t>
  </si>
  <si>
    <t xml:space="preserve">PED-01</t>
  </si>
  <si>
    <t xml:space="preserve">PED-02</t>
  </si>
  <si>
    <t xml:space="preserve">=COUNTA(B2:B6)</t>
  </si>
  <si>
    <t xml:space="preserve">https://support.microsoft.com/en-us/excel/functions/counta-function</t>
  </si>
  <si>
    <t xml:space="preserve">Persona</t>
  </si>
  <si>
    <t xml:space="preserve">Entrega</t>
  </si>
  <si>
    <t xml:space="preserve">Ana</t>
  </si>
  <si>
    <t xml:space="preserve">Recibida</t>
  </si>
  <si>
    <t xml:space="preserve">Luis</t>
  </si>
  <si>
    <t xml:space="preserve">Marta</t>
  </si>
  <si>
    <t xml:space="preserve">Sol</t>
  </si>
  <si>
    <t xml:space="preserve">Leo</t>
  </si>
  <si>
    <t xml:space="preserve">=COUNTBLANK(B2:B6)</t>
  </si>
  <si>
    <t xml:space="preserve">https://support.microsoft.com/en-us/excel/functions/countblank-function</t>
  </si>
  <si>
    <t xml:space="preserve">Pedido</t>
  </si>
  <si>
    <t xml:space="preserve">Centro</t>
  </si>
  <si>
    <t xml:space="preserve">Estado</t>
  </si>
  <si>
    <t xml:space="preserve">P-01</t>
  </si>
  <si>
    <t xml:space="preserve">Norte</t>
  </si>
  <si>
    <t xml:space="preserve">Pendiente</t>
  </si>
  <si>
    <t xml:space="preserve">P-02</t>
  </si>
  <si>
    <t xml:space="preserve">Sur</t>
  </si>
  <si>
    <t xml:space="preserve">Entregado</t>
  </si>
  <si>
    <t xml:space="preserve">P-03</t>
  </si>
  <si>
    <t xml:space="preserve">P-04</t>
  </si>
  <si>
    <t xml:space="preserve">=COUNTIFS(C2:C5,"Pendiente")</t>
  </si>
  <si>
    <t xml:space="preserve">https://support.microsoft.com/en-us/excel/functions/countifs-function</t>
  </si>
  <si>
    <t xml:space="preserve">=COUNTIFS(B2:B5,"Norte",C2:C5,"Pendiente")</t>
  </si>
  <si>
    <t xml:space="preserve">=COUNTIFS(B2:B5,"&gt;=100",B2:B5,"&lt;200")</t>
  </si>
  <si>
    <t xml:space="preserve">Código</t>
  </si>
  <si>
    <t xml:space="preserve">AB-01</t>
  </si>
  <si>
    <t xml:space="preserve">AC-02</t>
  </si>
  <si>
    <t xml:space="preserve">BX-01</t>
  </si>
  <si>
    <t xml:space="preserve">AB-03</t>
  </si>
  <si>
    <t xml:space="preserve">=COUNTIFS(A2:A5,"AB*")</t>
  </si>
  <si>
    <t xml:space="preserve">=IF(COUNTIFS($A$2:$A$5,A2)&gt;1,"Revisar","Único")</t>
  </si>
  <si>
    <t xml:space="preserve">https://support.microsoft.com/en-us/excel/functions/if-function</t>
  </si>
  <si>
    <t xml:space="preserve">Línea</t>
  </si>
  <si>
    <t xml:space="preserve">=COUNTIFS($A$2:$A$5,A2,$B$2:$B$5,B2)</t>
  </si>
  <si>
    <t xml:space="preserve">=SUBTOTAL(103,A2:A5)</t>
  </si>
  <si>
    <t xml:space="preserve">Día</t>
  </si>
  <si>
    <t xml:space="preserve">Lunes</t>
  </si>
  <si>
    <t xml:space="preserve">Martes</t>
  </si>
  <si>
    <t xml:space="preserve">Miércoles</t>
  </si>
  <si>
    <t xml:space="preserve">Jueves</t>
  </si>
  <si>
    <t xml:space="preserve">=AVERAGE(B2:B5)</t>
  </si>
  <si>
    <t xml:space="preserve">https://support.microsoft.com/en-us/excel/functions/average-function</t>
  </si>
  <si>
    <t xml:space="preserve">=AVERAGEIFS(C2:C6,B2:B6,"Tienda")</t>
  </si>
  <si>
    <t xml:space="preserve">https://support.microsoft.com/en-us/excel/functions/averageifs-function</t>
  </si>
  <si>
    <t xml:space="preserve">Caso</t>
  </si>
  <si>
    <t xml:space="preserve">Duración (min)</t>
  </si>
  <si>
    <t xml:space="preserve">=MEDIAN(B2:B6)</t>
  </si>
  <si>
    <t xml:space="preserve">https://support.microsoft.com/en-us/excel/functions/median-function</t>
  </si>
  <si>
    <t xml:space="preserve">=MAX(B2:B5)</t>
  </si>
  <si>
    <t xml:space="preserve">https://support.microsoft.com/en-us/excel/functions/max-function</t>
  </si>
  <si>
    <t xml:space="preserve">Stock</t>
  </si>
  <si>
    <t xml:space="preserve">=MIN(B2:B5)</t>
  </si>
  <si>
    <t xml:space="preserve">https://support.microsoft.com/en-us/excel/functions/min-function</t>
  </si>
  <si>
    <t xml:space="preserve">=LARGE(B2:B5,2)</t>
  </si>
  <si>
    <t xml:space="preserve">https://support.microsoft.com/en-us/excel/functions/large-function</t>
  </si>
  <si>
    <t xml:space="preserve">=SMALL(B2:B5,2)</t>
  </si>
  <si>
    <t xml:space="preserve">https://support.microsoft.com/en-us/excel/functions/small-function</t>
  </si>
  <si>
    <t xml:space="preserve">Medición</t>
  </si>
  <si>
    <t xml:space="preserve">=MAX(B2:B5)-MIN(B2:B5)</t>
  </si>
  <si>
    <t xml:space="preserve">Observación</t>
  </si>
  <si>
    <t xml:space="preserve">F</t>
  </si>
  <si>
    <t xml:space="preserve">G</t>
  </si>
  <si>
    <t xml:space="preserve">=_xlfn.STDEV.S(B2:B9)</t>
  </si>
  <si>
    <t xml:space="preserve">H</t>
  </si>
  <si>
    <t xml:space="preserve">https://support.microsoft.com/en-us/excel/functions/stdev-s-function</t>
  </si>
  <si>
    <t xml:space="preserve">Tarea</t>
  </si>
  <si>
    <t xml:space="preserve">Avance</t>
  </si>
  <si>
    <t xml:space="preserve">Peso</t>
  </si>
  <si>
    <t xml:space="preserve">Diseño</t>
  </si>
  <si>
    <t xml:space="preserve">Revisión</t>
  </si>
  <si>
    <t xml:space="preserve">Mínimo</t>
  </si>
  <si>
    <t xml:space="preserve">=IF(A2&lt;B2,"Reponer","Suficiente")</t>
  </si>
  <si>
    <t xml:space="preserve">Documentación</t>
  </si>
  <si>
    <t xml:space="preserve">Completa</t>
  </si>
  <si>
    <t xml:space="preserve">=IF(AND(A2&gt;=100,B2="Completa"),"Cumple","Revisar")</t>
  </si>
  <si>
    <t xml:space="preserve">Prioridad</t>
  </si>
  <si>
    <t xml:space="preserve">Retraso días</t>
  </si>
  <si>
    <t xml:space="preserve">Normal</t>
  </si>
  <si>
    <t xml:space="preserve">=IF(OR(A2="Alta",B2&gt;3),"Atender","Normal")</t>
  </si>
  <si>
    <t xml:space="preserve">=IF(A2="","Pendiente",A2)</t>
  </si>
  <si>
    <t xml:space="preserve">Parte</t>
  </si>
  <si>
    <t xml:space="preserve">=IF(B2=0,"Sin base",A2/B2)</t>
  </si>
  <si>
    <t xml:space="preserve">Buscar</t>
  </si>
  <si>
    <t xml:space="preserve">P-99</t>
  </si>
  <si>
    <t xml:space="preserve">=_xlfn.IFNA(VLOOKUP(B6,A2:B4,2,FALSE),"No encontrado")</t>
  </si>
  <si>
    <t xml:space="preserve">https://support.microsoft.com/en-us/excel/functions/ifna-function</t>
  </si>
  <si>
    <t xml:space="preserve">Puntuación</t>
  </si>
  <si>
    <t xml:space="preserve">=IF(A2&lt;50,"Inicial",IF(A2&lt;80,"Intermedio","Avanzado"))</t>
  </si>
  <si>
    <t xml:space="preserve">Abierto</t>
  </si>
  <si>
    <t xml:space="preserve">=IF(NOT(A2="Cerrado"),"Pendiente de cierre","Cerrado")</t>
  </si>
  <si>
    <t xml:space="preserve">=AND(ISNUMBER(A2),A2&gt;=0,A2&lt;=10)</t>
  </si>
  <si>
    <t xml:space="preserve">https://support.microsoft.com/en-us/excel/functions/and-function</t>
  </si>
  <si>
    <t xml:space="preserve">Total A</t>
  </si>
  <si>
    <t xml:space="preserve">Total B</t>
  </si>
  <si>
    <t xml:space="preserve">Tolerancia</t>
  </si>
  <si>
    <t xml:space="preserve">=IF(ABS(A2-B2)&lt;C2,"Coincide","Revisar")</t>
  </si>
  <si>
    <t xml:space="preserve">=VLOOKUP(B6,A2:B4,2,FALSE)</t>
  </si>
  <si>
    <t xml:space="preserve">https://support.microsoft.com/en-us/excel/functions/vlookup-function</t>
  </si>
  <si>
    <t xml:space="preserve">=INDEX(A2:A4,MATCH(B6,B2:B4,0))</t>
  </si>
  <si>
    <t xml:space="preserve">https://support.microsoft.com/en-us/excel/functions/index-function</t>
  </si>
  <si>
    <t xml:space="preserve">A-10</t>
  </si>
  <si>
    <t xml:space="preserve">B-20</t>
  </si>
  <si>
    <t xml:space="preserve">C-30</t>
  </si>
  <si>
    <t xml:space="preserve">=MATCH(B6,A2:A4,0)</t>
  </si>
  <si>
    <t xml:space="preserve">https://support.microsoft.com/en-us/excel/functions/match-function</t>
  </si>
  <si>
    <t xml:space="preserve">Enero</t>
  </si>
  <si>
    <t xml:space="preserve">Febrero</t>
  </si>
  <si>
    <t xml:space="preserve">=INDEX(B2:C3,2,2)</t>
  </si>
  <si>
    <t xml:space="preserve">Marzo</t>
  </si>
  <si>
    <t xml:space="preserve">=HLOOKUP(B4,B1:D2,2,FALSE)</t>
  </si>
  <si>
    <t xml:space="preserve">https://support.microsoft.com/en-us/excel/functions/hlookup-function</t>
  </si>
  <si>
    <t xml:space="preserve">Opción</t>
  </si>
  <si>
    <t xml:space="preserve">=CHOOSE(A2,"Básico","Estándar","Ampliado")</t>
  </si>
  <si>
    <t xml:space="preserve">https://support.microsoft.com/en-us/excel/functions/choose-function</t>
  </si>
  <si>
    <t xml:space="preserve">Desde</t>
  </si>
  <si>
    <t xml:space="preserve">Bajo</t>
  </si>
  <si>
    <t xml:space="preserve">Medio</t>
  </si>
  <si>
    <t xml:space="preserve">Alto</t>
  </si>
  <si>
    <t xml:space="preserve">=VLOOKUP(B6,A2:B4,2,TRUE)</t>
  </si>
  <si>
    <t xml:space="preserve">=IF(COUNTIFS(A2:A4,B6)=1,VLOOKUP(B6,A2:B4,2,FALSE),"Revisar clave")</t>
  </si>
  <si>
    <t xml:space="preserve">Cliente</t>
  </si>
  <si>
    <t xml:space="preserve">C-01</t>
  </si>
  <si>
    <t xml:space="preserve">C-02</t>
  </si>
  <si>
    <t xml:space="preserve">=SUMIFS(B2:B4,A2:A4,B6)</t>
  </si>
  <si>
    <t xml:space="preserve">=MATCH("AB*",A2:A4,0)</t>
  </si>
  <si>
    <t xml:space="preserve">Texto original</t>
  </si>
  <si>
    <t xml:space="preserve">  Ana   Pérez  </t>
  </si>
  <si>
    <t xml:space="preserve">=TRIM(A2)</t>
  </si>
  <si>
    <t xml:space="preserve">https://support.microsoft.com/en-us/excel/functions/trim-function</t>
  </si>
  <si>
    <t xml:space="preserve">Texto importado</t>
  </si>
  <si>
    <t xml:space="preserve">AB	12</t>
  </si>
  <si>
    <t xml:space="preserve">=CLEAN(A2)</t>
  </si>
  <si>
    <t xml:space="preserve">https://support.microsoft.com/en-us/excel/functions/clean-function</t>
  </si>
  <si>
    <t xml:space="preserve">Ana Pérez</t>
  </si>
  <si>
    <t xml:space="preserve">=SUBSTITUTE(A2,_xlfn.UNICHAR(160)," ")</t>
  </si>
  <si>
    <t xml:space="preserve">https://support.microsoft.com/en-us/excel/functions/substitute-function</t>
  </si>
  <si>
    <t xml:space="preserve">Código recibido</t>
  </si>
  <si>
    <t xml:space="preserve">ab-12</t>
  </si>
  <si>
    <t xml:space="preserve">=UPPER(A2)</t>
  </si>
  <si>
    <t xml:space="preserve">https://support.microsoft.com/en-us/excel/functions/upper-function</t>
  </si>
  <si>
    <t xml:space="preserve">Correo recibido</t>
  </si>
  <si>
    <t xml:space="preserve">ANA@EJEMPLO.COM</t>
  </si>
  <si>
    <t xml:space="preserve">=LOWER(A2)</t>
  </si>
  <si>
    <t xml:space="preserve">https://support.microsoft.com/en-us/excel/functions/lower-function</t>
  </si>
  <si>
    <t xml:space="preserve">Nombre recibido</t>
  </si>
  <si>
    <t xml:space="preserve">ana pérez</t>
  </si>
  <si>
    <t xml:space="preserve">=PROPER(A2)</t>
  </si>
  <si>
    <t xml:space="preserve">https://support.microsoft.com/en-us/excel/functions/proper-function</t>
  </si>
  <si>
    <t xml:space="preserve">MAD-0042</t>
  </si>
  <si>
    <t xml:space="preserve">=LEFT(A2,3)</t>
  </si>
  <si>
    <t xml:space="preserve">https://support.microsoft.com/en-us/excel/functions/left-function</t>
  </si>
  <si>
    <t xml:space="preserve">=RIGHT(A2,4)</t>
  </si>
  <si>
    <t xml:space="preserve">https://support.microsoft.com/en-us/excel/functions/right-function</t>
  </si>
  <si>
    <t xml:space="preserve">AB-2026-0042</t>
  </si>
  <si>
    <t xml:space="preserve">=MID(A2,4,4)</t>
  </si>
  <si>
    <t xml:space="preserve">https://support.microsoft.com/en-us/excel/functions/mid-function</t>
  </si>
  <si>
    <t xml:space="preserve">AB-0042</t>
  </si>
  <si>
    <t xml:space="preserve">=LEN(A2)</t>
  </si>
  <si>
    <t xml:space="preserve">https://support.microsoft.com/en-us/excel/functions/len-function</t>
  </si>
  <si>
    <t xml:space="preserve">Correo de práctica</t>
  </si>
  <si>
    <t xml:space="preserve">ana@ejemplo.com</t>
  </si>
  <si>
    <t xml:space="preserve">=FIND("@",A2)</t>
  </si>
  <si>
    <t xml:space="preserve">https://support.microsoft.com/en-us/excel/check-if-a-cell-contains-text-case-sensitive</t>
  </si>
  <si>
    <t xml:space="preserve">=LEFT(A2,FIND("@",A2)-1)</t>
  </si>
  <si>
    <t xml:space="preserve">=RIGHT(A2,LEN(A2)-FIND("@",A2))</t>
  </si>
  <si>
    <t xml:space="preserve">Código con separadores</t>
  </si>
  <si>
    <t xml:space="preserve">AB-12-34</t>
  </si>
  <si>
    <t xml:space="preserve">=SUBSTITUTE(A2,"-","")</t>
  </si>
  <si>
    <t xml:space="preserve">Código original</t>
  </si>
  <si>
    <t xml:space="preserve">AB-2026-42</t>
  </si>
  <si>
    <t xml:space="preserve">=REPLACE(A2,4,4,"2027")</t>
  </si>
  <si>
    <t xml:space="preserve">https://support.microsoft.com/en-us/excel/functions/replace-function</t>
  </si>
  <si>
    <t xml:space="preserve">Nombre</t>
  </si>
  <si>
    <t xml:space="preserve">Apellido</t>
  </si>
  <si>
    <t xml:space="preserve">Pérez</t>
  </si>
  <si>
    <t xml:space="preserve">=A2&amp;" "&amp;B2</t>
  </si>
  <si>
    <t xml:space="preserve">https://support.microsoft.com/en-us/excel/functions/concatenate-function</t>
  </si>
  <si>
    <t xml:space="preserve">Número base</t>
  </si>
  <si>
    <t xml:space="preserve">=TEXT(A2,"00000")</t>
  </si>
  <si>
    <t xml:space="preserve">https://support.microsoft.com/en-us/excel/functions/text-function</t>
  </si>
  <si>
    <t xml:space="preserve">Importe importado</t>
  </si>
  <si>
    <t xml:space="preserve">1.234,50</t>
  </si>
  <si>
    <t xml:space="preserve">=_xlfn.NUMBERVALUE(A2,",",".")</t>
  </si>
  <si>
    <t xml:space="preserve">https://support.microsoft.com/en-us/excel/functions/numbervalue-function</t>
  </si>
  <si>
    <t xml:space="preserve">Texto A</t>
  </si>
  <si>
    <t xml:space="preserve">Texto B</t>
  </si>
  <si>
    <t xml:space="preserve">Ab-12</t>
  </si>
  <si>
    <t xml:space="preserve">AB-12</t>
  </si>
  <si>
    <t xml:space="preserve">=EXACT(A2,B2)</t>
  </si>
  <si>
    <t xml:space="preserve">https://support.microsoft.com/en-us/excel/functions/exact-function</t>
  </si>
  <si>
    <t xml:space="preserve">Descripción</t>
  </si>
  <si>
    <t xml:space="preserve">Pedido URGENTE</t>
  </si>
  <si>
    <t xml:space="preserve">=SEARCH("urgente",A2)</t>
  </si>
  <si>
    <t xml:space="preserve">https://support.microsoft.com/en-us/excel/functions/search-function</t>
  </si>
  <si>
    <t xml:space="preserve">Año</t>
  </si>
  <si>
    <t xml:space="preserve">Mes</t>
  </si>
  <si>
    <t xml:space="preserve">=DATE(A2,B2,C2)</t>
  </si>
  <si>
    <t xml:space="preserve">https://support.microsoft.com/en-us/excel/functions/date-function</t>
  </si>
  <si>
    <t xml:space="preserve">Fecha</t>
  </si>
  <si>
    <t xml:space="preserve">=YEAR(A2)</t>
  </si>
  <si>
    <t xml:space="preserve">https://support.microsoft.com/en-us/excel/functions/year-function</t>
  </si>
  <si>
    <t xml:space="preserve">=MONTH(A2)</t>
  </si>
  <si>
    <t xml:space="preserve">https://support.microsoft.com/en-us/excel/functions/month-function</t>
  </si>
  <si>
    <t xml:space="preserve">=DAY(A2)</t>
  </si>
  <si>
    <t xml:space="preserve">https://support.microsoft.com/en-us/excel/functions/day-function</t>
  </si>
  <si>
    <t xml:space="preserve">Fecha de referencia</t>
  </si>
  <si>
    <t xml:space="preserve">=EOMONTH(A2,0)</t>
  </si>
  <si>
    <t xml:space="preserve">https://support.microsoft.com/en-us/excel/functions/eomonth-function</t>
  </si>
  <si>
    <t xml:space="preserve">Fecha inicial</t>
  </si>
  <si>
    <t xml:space="preserve">Meses</t>
  </si>
  <si>
    <t xml:space="preserve">=EDATE(A2,B2)</t>
  </si>
  <si>
    <t xml:space="preserve">https://support.microsoft.com/en-us/excel/functions/edate-function</t>
  </si>
  <si>
    <t xml:space="preserve">Inicio</t>
  </si>
  <si>
    <t xml:space="preserve">Fin</t>
  </si>
  <si>
    <t xml:space="preserve">=NETWORKDAYS(A2,B2)</t>
  </si>
  <si>
    <t xml:space="preserve">https://support.microsoft.com/en-us/excel/functions/networkdays-function</t>
  </si>
  <si>
    <t xml:space="preserve">Días laborables</t>
  </si>
  <si>
    <t xml:space="preserve">=WORKDAY(A2,B2)</t>
  </si>
  <si>
    <t xml:space="preserve">https://support.microsoft.com/en-us/excel/functions/workday-function</t>
  </si>
  <si>
    <t xml:space="preserve">=WEEKDAY(A2,2)</t>
  </si>
  <si>
    <t xml:space="preserve">https://support.microsoft.com/en-us/excel/functions/weekday-function</t>
  </si>
  <si>
    <t xml:space="preserve">=B2-A2</t>
  </si>
  <si>
    <t xml:space="preserve">Entrada</t>
  </si>
  <si>
    <t xml:space="preserve">Salida</t>
  </si>
  <si>
    <t xml:space="preserve">=MOD(B2-A2,1)</t>
  </si>
  <si>
    <t xml:space="preserve">https://support.microsoft.com/en-us/excel/functions/mod-function</t>
  </si>
  <si>
    <t xml:space="preserve">Turno</t>
  </si>
  <si>
    <t xml:space="preserve">Duración</t>
  </si>
  <si>
    <t xml:space="preserve">Hora registrada</t>
  </si>
  <si>
    <t xml:space="preserve">=HOUR(A2)</t>
  </si>
  <si>
    <t xml:space="preserve">https://support.microsoft.com/en-us/excel/functions/hour-function</t>
  </si>
  <si>
    <t xml:space="preserve">=MINUTE(A2)</t>
  </si>
  <si>
    <t xml:space="preserve">https://support.microsoft.com/en-us/excel/functions/minute-function</t>
  </si>
  <si>
    <t xml:space="preserve">Minutos</t>
  </si>
  <si>
    <t xml:space="preserve">Segundos</t>
  </si>
  <si>
    <t xml:space="preserve">=TIME(A2,B2,C2)</t>
  </si>
  <si>
    <t xml:space="preserve">https://support.microsoft.com/en-us/excel/functions/time-function</t>
  </si>
  <si>
    <t xml:space="preserve">Marca temporal</t>
  </si>
  <si>
    <t xml:space="preserve">=INT(A2)</t>
  </si>
  <si>
    <t xml:space="preserve">https://support.microsoft.com/en-us/excel/functions/int-function</t>
  </si>
  <si>
    <t xml:space="preserve">Mes inicial</t>
  </si>
  <si>
    <t xml:space="preserve">=SUMIFS(B2:B4,A2:A4,"&gt;="&amp;B6,A2:A4,"&lt;"&amp;EDATE(B6,1))</t>
  </si>
  <si>
    <t xml:space="preserve">Corte</t>
  </si>
  <si>
    <t xml:space="preserve">=SUMIFS(B2:B5,A2:A5,"&gt;="&amp;B7-6,A2:A5,"&lt;"&amp;B7+1)</t>
  </si>
  <si>
    <t xml:space="preserve">=ROUNDUP(MONTH(A2)/3,0)</t>
  </si>
  <si>
    <t xml:space="preserve">https://support.microsoft.com/en-us/excel/functions/roundup-function</t>
  </si>
  <si>
    <t xml:space="preserve">Presente</t>
  </si>
  <si>
    <t xml:space="preserve">Ausente</t>
  </si>
  <si>
    <t xml:space="preserve">Justificada</t>
  </si>
  <si>
    <t xml:space="preserve">=COUNTIFS(B2:B5,"Presente")/(COUNTIFS(B2:B5,"Presente")+COUNTIFS(B2:B5,"Ausente"))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</si>
</sst>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0"/>
    <numFmt numFmtId="166" formatCode="0.0%"/>
    <numFmt numFmtId="167" formatCode="0"/>
    <numFmt numFmtId="168" formatCode="@"/>
    <numFmt numFmtId="169" formatCode="0.0000"/>
    <numFmt numFmtId="170" formatCode="0.00%"/>
    <numFmt numFmtId="171" formatCode="General"/>
    <numFmt numFmtId="172" formatCode="yyyy\-mm\-dd"/>
    <numFmt numFmtId="173" formatCode="[h]:mm"/>
    <numFmt numFmtId="174" formatCode="hh:mm"/>
    <numFmt numFmtId="175" formatCode="yyyy\-mm\-dd\ hh:mm"/>
  </numFmts>
  <fonts count="14">
    <font>
      <sz val="10"/>
      <name val="DejaVu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43347"/>
      <name val="Arial"/>
      <family val="0"/>
      <charset val="1"/>
    </font>
    <font>
      <sz val="11"/>
      <color rgb="FF215BB8"/>
      <name val="Arial"/>
      <family val="0"/>
      <charset val="1"/>
    </font>
    <font>
      <b val="true"/>
      <sz val="15"/>
      <color rgb="FF243347"/>
      <name val="Arial"/>
      <family val="0"/>
      <charset val="1"/>
    </font>
    <font>
      <i val="true"/>
      <sz val="11"/>
      <color rgb="FF536879"/>
      <name val="Arial"/>
      <family val="0"/>
      <charset val="1"/>
    </font>
    <font>
      <b val="true"/>
      <sz val="16"/>
      <color rgb="FF146541"/>
      <name val="Arial"/>
      <family val="0"/>
      <charset val="1"/>
    </font>
    <font>
      <b val="true"/>
      <sz val="11"/>
      <color rgb="FF243347"/>
      <name val="Arial"/>
      <family val="0"/>
      <charset val="1"/>
    </font>
    <font>
      <sz val="10"/>
      <color rgb="FF243347"/>
      <name val="Arial"/>
      <family val="0"/>
      <charset val="1"/>
    </font>
    <font>
      <sz val="10"/>
      <color rgb="FF5264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4D3D"/>
        <bgColor rgb="FF146541"/>
      </patternFill>
    </fill>
    <fill>
      <patternFill patternType="solid">
        <fgColor rgb="FFE8F5EF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6541"/>
      <rgbColor rgb="FFC0C0C0"/>
      <rgbColor rgb="FF526477"/>
      <rgbColor rgb="FF9999FF"/>
      <rgbColor rgb="FF993366"/>
      <rgbColor rgb="FFFFFFCC"/>
      <rgbColor rgb="FFE8F5EF"/>
      <rgbColor rgb="FF660066"/>
      <rgbColor rgb="FFFF8080"/>
      <rgbColor rgb="FF215BB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36879"/>
      <rgbColor rgb="FF969696"/>
      <rgbColor rgb="FF164D3D"/>
      <rgbColor rgb="FF339966"/>
      <rgbColor rgb="FF003300"/>
      <rgbColor rgb="FF333300"/>
      <rgbColor rgb="FF993300"/>
      <rgbColor rgb="FF993366"/>
      <rgbColor rgb="FF333399"/>
      <rgbColor rgb="FF2433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1" min="1" style="0" width="8.82"/>
    <col collapsed="false" customWidth="true" hidden="false" outlineLevel="0" max="2" min="2" style="0" width="93.7"/>
    <col collapsed="false" customWidth="true" hidden="false" outlineLevel="0" max="3" min="3" style="0" width="22.05"/>
  </cols>
  <sheetData>
    <row r="1" customFormat="false" ht="25" hidden="false" customHeight="true" outlineLevel="0" collapsed="false"/>
    <row r="2" customFormat="false" ht="25" hidden="false" customHeight="true" outlineLevel="0" collapsed="false">
      <c r="A2" s="1" t="s">
        <v>0</v>
      </c>
      <c r="B2" s="1" t="s">
        <v>1</v>
      </c>
      <c r="C2" s="1" t="s">
        <v>2</v>
      </c>
    </row>
    <row r="3" customFormat="false" ht="25" hidden="false" customHeight="true" outlineLevel="0" collapsed="false">
      <c r="A3" s="0" t="n">
        <v>1</v>
      </c>
      <c r="B3" s="0" t="s">
        <v>3</v>
      </c>
      <c r="C3" s="0" t="s">
        <v>4</v>
      </c>
    </row>
    <row r="4" customFormat="false" ht="25" hidden="false" customHeight="true" outlineLevel="0" collapsed="false">
      <c r="A4" s="0" t="n">
        <v>2</v>
      </c>
      <c r="B4" s="0" t="s">
        <v>5</v>
      </c>
      <c r="C4" s="0" t="s">
        <v>6</v>
      </c>
    </row>
    <row r="5" customFormat="false" ht="25" hidden="false" customHeight="true" outlineLevel="0" collapsed="false">
      <c r="A5" s="0" t="n">
        <v>3</v>
      </c>
      <c r="B5" s="0" t="s">
        <v>7</v>
      </c>
      <c r="C5" s="0" t="s">
        <v>8</v>
      </c>
    </row>
    <row r="6" customFormat="false" ht="25" hidden="false" customHeight="true" outlineLevel="0" collapsed="false">
      <c r="A6" s="0" t="n">
        <v>4</v>
      </c>
      <c r="B6" s="0" t="s">
        <v>9</v>
      </c>
      <c r="C6" s="0" t="s">
        <v>10</v>
      </c>
    </row>
    <row r="7" customFormat="false" ht="25" hidden="false" customHeight="true" outlineLevel="0" collapsed="false">
      <c r="A7" s="0" t="n">
        <v>5</v>
      </c>
      <c r="B7" s="0" t="s">
        <v>11</v>
      </c>
      <c r="C7" s="0" t="s">
        <v>12</v>
      </c>
    </row>
    <row r="8" customFormat="false" ht="25" hidden="false" customHeight="true" outlineLevel="0" collapsed="false">
      <c r="A8" s="0" t="n">
        <v>6</v>
      </c>
      <c r="B8" s="0" t="s">
        <v>13</v>
      </c>
      <c r="C8" s="0" t="s">
        <v>14</v>
      </c>
    </row>
    <row r="9" customFormat="false" ht="25" hidden="false" customHeight="true" outlineLevel="0" collapsed="false">
      <c r="A9" s="0" t="n">
        <v>7</v>
      </c>
      <c r="B9" s="0" t="s">
        <v>15</v>
      </c>
      <c r="C9" s="0" t="s">
        <v>16</v>
      </c>
    </row>
    <row r="10" customFormat="false" ht="25" hidden="false" customHeight="true" outlineLevel="0" collapsed="false">
      <c r="A10" s="0" t="n">
        <v>8</v>
      </c>
      <c r="B10" s="0" t="s">
        <v>17</v>
      </c>
      <c r="C10" s="0" t="s">
        <v>18</v>
      </c>
    </row>
    <row r="11" customFormat="false" ht="25" hidden="false" customHeight="true" outlineLevel="0" collapsed="false">
      <c r="A11" s="0" t="n">
        <v>9</v>
      </c>
      <c r="B11" s="0" t="s">
        <v>19</v>
      </c>
      <c r="C11" s="0" t="s">
        <v>20</v>
      </c>
    </row>
    <row r="12" customFormat="false" ht="25" hidden="false" customHeight="true" outlineLevel="0" collapsed="false">
      <c r="A12" s="0" t="n">
        <v>10</v>
      </c>
      <c r="B12" s="0" t="s">
        <v>21</v>
      </c>
      <c r="C12" s="0" t="s">
        <v>22</v>
      </c>
    </row>
    <row r="13" customFormat="false" ht="25" hidden="false" customHeight="true" outlineLevel="0" collapsed="false">
      <c r="A13" s="0" t="n">
        <v>11</v>
      </c>
      <c r="B13" s="0" t="s">
        <v>23</v>
      </c>
      <c r="C13" s="0" t="s">
        <v>24</v>
      </c>
    </row>
    <row r="14" customFormat="false" ht="25" hidden="false" customHeight="true" outlineLevel="0" collapsed="false">
      <c r="A14" s="0" t="n">
        <v>12</v>
      </c>
      <c r="B14" s="0" t="s">
        <v>25</v>
      </c>
      <c r="C14" s="0" t="s">
        <v>26</v>
      </c>
    </row>
    <row r="15" customFormat="false" ht="25" hidden="false" customHeight="true" outlineLevel="0" collapsed="false">
      <c r="A15" s="0" t="n">
        <v>13</v>
      </c>
      <c r="B15" s="0" t="s">
        <v>27</v>
      </c>
      <c r="C15" s="0" t="s">
        <v>28</v>
      </c>
    </row>
    <row r="16" customFormat="false" ht="25" hidden="false" customHeight="true" outlineLevel="0" collapsed="false">
      <c r="A16" s="0" t="n">
        <v>14</v>
      </c>
      <c r="B16" s="0" t="s">
        <v>29</v>
      </c>
      <c r="C16" s="0" t="s">
        <v>30</v>
      </c>
    </row>
    <row r="17" customFormat="false" ht="25" hidden="false" customHeight="true" outlineLevel="0" collapsed="false">
      <c r="A17" s="0" t="n">
        <v>15</v>
      </c>
      <c r="B17" s="0" t="s">
        <v>31</v>
      </c>
      <c r="C17" s="0" t="s">
        <v>32</v>
      </c>
    </row>
    <row r="18" customFormat="false" ht="25" hidden="false" customHeight="true" outlineLevel="0" collapsed="false">
      <c r="A18" s="0" t="n">
        <v>16</v>
      </c>
      <c r="B18" s="0" t="s">
        <v>33</v>
      </c>
      <c r="C18" s="0" t="s">
        <v>34</v>
      </c>
    </row>
    <row r="19" customFormat="false" ht="25" hidden="false" customHeight="true" outlineLevel="0" collapsed="false">
      <c r="A19" s="0" t="n">
        <v>17</v>
      </c>
      <c r="B19" s="0" t="s">
        <v>35</v>
      </c>
      <c r="C19" s="0" t="s">
        <v>36</v>
      </c>
    </row>
    <row r="20" customFormat="false" ht="25" hidden="false" customHeight="true" outlineLevel="0" collapsed="false">
      <c r="A20" s="0" t="n">
        <v>18</v>
      </c>
      <c r="B20" s="0" t="s">
        <v>37</v>
      </c>
      <c r="C20" s="0" t="s">
        <v>38</v>
      </c>
    </row>
    <row r="21" customFormat="false" ht="25" hidden="false" customHeight="true" outlineLevel="0" collapsed="false">
      <c r="A21" s="0" t="n">
        <v>19</v>
      </c>
      <c r="B21" s="0" t="s">
        <v>39</v>
      </c>
      <c r="C21" s="0" t="s">
        <v>40</v>
      </c>
    </row>
    <row r="22" customFormat="false" ht="25" hidden="false" customHeight="true" outlineLevel="0" collapsed="false">
      <c r="A22" s="0" t="n">
        <v>20</v>
      </c>
      <c r="B22" s="0" t="s">
        <v>41</v>
      </c>
      <c r="C22" s="0" t="s">
        <v>42</v>
      </c>
    </row>
    <row r="23" customFormat="false" ht="25" hidden="false" customHeight="true" outlineLevel="0" collapsed="false">
      <c r="A23" s="0" t="n">
        <v>21</v>
      </c>
      <c r="B23" s="0" t="s">
        <v>43</v>
      </c>
      <c r="C23" s="0" t="s">
        <v>44</v>
      </c>
    </row>
    <row r="24" customFormat="false" ht="25" hidden="false" customHeight="true" outlineLevel="0" collapsed="false">
      <c r="A24" s="0" t="n">
        <v>22</v>
      </c>
      <c r="B24" s="0" t="s">
        <v>45</v>
      </c>
      <c r="C24" s="0" t="s">
        <v>46</v>
      </c>
    </row>
    <row r="25" customFormat="false" ht="25" hidden="false" customHeight="true" outlineLevel="0" collapsed="false">
      <c r="A25" s="0" t="n">
        <v>23</v>
      </c>
      <c r="B25" s="0" t="s">
        <v>47</v>
      </c>
      <c r="C25" s="0" t="s">
        <v>48</v>
      </c>
    </row>
    <row r="26" customFormat="false" ht="25" hidden="false" customHeight="true" outlineLevel="0" collapsed="false">
      <c r="A26" s="0" t="n">
        <v>24</v>
      </c>
      <c r="B26" s="0" t="s">
        <v>49</v>
      </c>
      <c r="C26" s="0" t="s">
        <v>50</v>
      </c>
    </row>
    <row r="27" customFormat="false" ht="25" hidden="false" customHeight="true" outlineLevel="0" collapsed="false">
      <c r="A27" s="0" t="n">
        <v>25</v>
      </c>
      <c r="B27" s="0" t="s">
        <v>51</v>
      </c>
      <c r="C27" s="0" t="s">
        <v>52</v>
      </c>
    </row>
    <row r="28" customFormat="false" ht="25" hidden="false" customHeight="true" outlineLevel="0" collapsed="false">
      <c r="A28" s="0" t="n">
        <v>26</v>
      </c>
      <c r="B28" s="0" t="s">
        <v>53</v>
      </c>
      <c r="C28" s="0" t="s">
        <v>54</v>
      </c>
    </row>
    <row r="29" customFormat="false" ht="25" hidden="false" customHeight="true" outlineLevel="0" collapsed="false">
      <c r="A29" s="0" t="n">
        <v>27</v>
      </c>
      <c r="B29" s="0" t="s">
        <v>55</v>
      </c>
      <c r="C29" s="0" t="s">
        <v>56</v>
      </c>
    </row>
    <row r="30" customFormat="false" ht="25" hidden="false" customHeight="true" outlineLevel="0" collapsed="false">
      <c r="A30" s="0" t="n">
        <v>28</v>
      </c>
      <c r="B30" s="0" t="s">
        <v>57</v>
      </c>
      <c r="C30" s="0" t="s">
        <v>58</v>
      </c>
    </row>
    <row r="31" customFormat="false" ht="25" hidden="false" customHeight="true" outlineLevel="0" collapsed="false">
      <c r="A31" s="0" t="n">
        <v>29</v>
      </c>
      <c r="B31" s="0" t="s">
        <v>59</v>
      </c>
      <c r="C31" s="0" t="s">
        <v>60</v>
      </c>
    </row>
    <row r="32" customFormat="false" ht="25" hidden="false" customHeight="true" outlineLevel="0" collapsed="false">
      <c r="A32" s="0" t="n">
        <v>30</v>
      </c>
      <c r="B32" s="0" t="s">
        <v>61</v>
      </c>
      <c r="C32" s="0" t="s">
        <v>62</v>
      </c>
    </row>
    <row r="33" customFormat="false" ht="25" hidden="false" customHeight="true" outlineLevel="0" collapsed="false">
      <c r="A33" s="0" t="n">
        <v>31</v>
      </c>
      <c r="B33" s="0" t="s">
        <v>63</v>
      </c>
      <c r="C33" s="0" t="s">
        <v>64</v>
      </c>
    </row>
    <row r="34" customFormat="false" ht="25" hidden="false" customHeight="true" outlineLevel="0" collapsed="false">
      <c r="A34" s="0" t="n">
        <v>32</v>
      </c>
      <c r="B34" s="0" t="s">
        <v>65</v>
      </c>
      <c r="C34" s="0" t="s">
        <v>66</v>
      </c>
    </row>
    <row r="35" customFormat="false" ht="25" hidden="false" customHeight="true" outlineLevel="0" collapsed="false">
      <c r="A35" s="0" t="n">
        <v>33</v>
      </c>
      <c r="B35" s="0" t="s">
        <v>67</v>
      </c>
      <c r="C35" s="0" t="s">
        <v>68</v>
      </c>
    </row>
    <row r="36" customFormat="false" ht="25" hidden="false" customHeight="true" outlineLevel="0" collapsed="false">
      <c r="A36" s="0" t="n">
        <v>34</v>
      </c>
      <c r="B36" s="0" t="s">
        <v>69</v>
      </c>
      <c r="C36" s="0" t="s">
        <v>70</v>
      </c>
    </row>
    <row r="37" customFormat="false" ht="25" hidden="false" customHeight="true" outlineLevel="0" collapsed="false">
      <c r="A37" s="0" t="n">
        <v>35</v>
      </c>
      <c r="B37" s="0" t="s">
        <v>71</v>
      </c>
      <c r="C37" s="0" t="s">
        <v>72</v>
      </c>
    </row>
    <row r="38" customFormat="false" ht="25" hidden="false" customHeight="true" outlineLevel="0" collapsed="false">
      <c r="A38" s="0" t="n">
        <v>36</v>
      </c>
      <c r="B38" s="0" t="s">
        <v>73</v>
      </c>
      <c r="C38" s="0" t="s">
        <v>74</v>
      </c>
    </row>
    <row r="39" customFormat="false" ht="25" hidden="false" customHeight="true" outlineLevel="0" collapsed="false">
      <c r="A39" s="0" t="n">
        <v>37</v>
      </c>
      <c r="B39" s="0" t="s">
        <v>75</v>
      </c>
      <c r="C39" s="0" t="s">
        <v>76</v>
      </c>
    </row>
    <row r="40" customFormat="false" ht="25" hidden="false" customHeight="true" outlineLevel="0" collapsed="false">
      <c r="A40" s="0" t="n">
        <v>38</v>
      </c>
      <c r="B40" s="0" t="s">
        <v>77</v>
      </c>
      <c r="C40" s="0" t="s">
        <v>78</v>
      </c>
    </row>
    <row r="41" customFormat="false" ht="25" hidden="false" customHeight="true" outlineLevel="0" collapsed="false">
      <c r="A41" s="0" t="n">
        <v>39</v>
      </c>
      <c r="B41" s="0" t="s">
        <v>79</v>
      </c>
      <c r="C41" s="0" t="s">
        <v>80</v>
      </c>
    </row>
    <row r="42" customFormat="false" ht="25" hidden="false" customHeight="true" outlineLevel="0" collapsed="false">
      <c r="A42" s="0" t="n">
        <v>40</v>
      </c>
      <c r="B42" s="0" t="s">
        <v>81</v>
      </c>
      <c r="C42" s="0" t="s">
        <v>82</v>
      </c>
    </row>
    <row r="43" customFormat="false" ht="25" hidden="false" customHeight="true" outlineLevel="0" collapsed="false">
      <c r="A43" s="0" t="n">
        <v>41</v>
      </c>
      <c r="B43" s="0" t="s">
        <v>83</v>
      </c>
      <c r="C43" s="0" t="s">
        <v>84</v>
      </c>
    </row>
    <row r="44" customFormat="false" ht="25" hidden="false" customHeight="true" outlineLevel="0" collapsed="false">
      <c r="A44" s="0" t="n">
        <v>42</v>
      </c>
      <c r="B44" s="0" t="s">
        <v>85</v>
      </c>
      <c r="C44" s="0" t="s">
        <v>86</v>
      </c>
    </row>
    <row r="45" customFormat="false" ht="25" hidden="false" customHeight="true" outlineLevel="0" collapsed="false">
      <c r="A45" s="0" t="n">
        <v>43</v>
      </c>
      <c r="B45" s="0" t="s">
        <v>87</v>
      </c>
      <c r="C45" s="0" t="s">
        <v>88</v>
      </c>
    </row>
    <row r="46" customFormat="false" ht="25" hidden="false" customHeight="true" outlineLevel="0" collapsed="false">
      <c r="A46" s="0" t="n">
        <v>44</v>
      </c>
      <c r="B46" s="0" t="s">
        <v>89</v>
      </c>
      <c r="C46" s="0" t="s">
        <v>90</v>
      </c>
    </row>
    <row r="47" customFormat="false" ht="25" hidden="false" customHeight="true" outlineLevel="0" collapsed="false">
      <c r="A47" s="0" t="n">
        <v>45</v>
      </c>
      <c r="B47" s="0" t="s">
        <v>91</v>
      </c>
      <c r="C47" s="0" t="s">
        <v>92</v>
      </c>
    </row>
    <row r="48" customFormat="false" ht="25" hidden="false" customHeight="true" outlineLevel="0" collapsed="false">
      <c r="A48" s="0" t="n">
        <v>46</v>
      </c>
      <c r="B48" s="0" t="s">
        <v>93</v>
      </c>
      <c r="C48" s="0" t="s">
        <v>94</v>
      </c>
    </row>
    <row r="49" customFormat="false" ht="25" hidden="false" customHeight="true" outlineLevel="0" collapsed="false">
      <c r="A49" s="0" t="n">
        <v>47</v>
      </c>
      <c r="B49" s="0" t="s">
        <v>95</v>
      </c>
      <c r="C49" s="0" t="s">
        <v>96</v>
      </c>
    </row>
    <row r="50" customFormat="false" ht="25" hidden="false" customHeight="true" outlineLevel="0" collapsed="false">
      <c r="A50" s="0" t="n">
        <v>48</v>
      </c>
      <c r="B50" s="0" t="s">
        <v>97</v>
      </c>
      <c r="C50" s="0" t="s">
        <v>98</v>
      </c>
    </row>
    <row r="51" customFormat="false" ht="25" hidden="false" customHeight="true" outlineLevel="0" collapsed="false">
      <c r="A51" s="0" t="n">
        <v>49</v>
      </c>
      <c r="B51" s="0" t="s">
        <v>99</v>
      </c>
      <c r="C51" s="0" t="s">
        <v>100</v>
      </c>
    </row>
    <row r="52" customFormat="false" ht="25" hidden="false" customHeight="true" outlineLevel="0" collapsed="false">
      <c r="A52" s="0" t="n">
        <v>50</v>
      </c>
      <c r="B52" s="0" t="s">
        <v>101</v>
      </c>
      <c r="C52" s="0" t="s">
        <v>102</v>
      </c>
    </row>
    <row r="53" customFormat="false" ht="25" hidden="false" customHeight="true" outlineLevel="0" collapsed="false">
      <c r="A53" s="0" t="n">
        <v>51</v>
      </c>
      <c r="B53" s="0" t="s">
        <v>103</v>
      </c>
      <c r="C53" s="0" t="s">
        <v>104</v>
      </c>
    </row>
    <row r="54" customFormat="false" ht="25" hidden="false" customHeight="true" outlineLevel="0" collapsed="false">
      <c r="A54" s="0" t="n">
        <v>52</v>
      </c>
      <c r="B54" s="0" t="s">
        <v>105</v>
      </c>
      <c r="C54" s="0" t="s">
        <v>106</v>
      </c>
    </row>
    <row r="55" customFormat="false" ht="25" hidden="false" customHeight="true" outlineLevel="0" collapsed="false">
      <c r="A55" s="0" t="n">
        <v>53</v>
      </c>
      <c r="B55" s="0" t="s">
        <v>107</v>
      </c>
      <c r="C55" s="0" t="s">
        <v>108</v>
      </c>
    </row>
    <row r="56" customFormat="false" ht="25" hidden="false" customHeight="true" outlineLevel="0" collapsed="false">
      <c r="A56" s="0" t="n">
        <v>54</v>
      </c>
      <c r="B56" s="0" t="s">
        <v>109</v>
      </c>
      <c r="C56" s="0" t="s">
        <v>110</v>
      </c>
    </row>
    <row r="57" customFormat="false" ht="25" hidden="false" customHeight="true" outlineLevel="0" collapsed="false">
      <c r="A57" s="0" t="n">
        <v>55</v>
      </c>
      <c r="B57" s="0" t="s">
        <v>111</v>
      </c>
      <c r="C57" s="0" t="s">
        <v>112</v>
      </c>
    </row>
    <row r="58" customFormat="false" ht="25" hidden="false" customHeight="true" outlineLevel="0" collapsed="false">
      <c r="A58" s="0" t="n">
        <v>56</v>
      </c>
      <c r="B58" s="0" t="s">
        <v>113</v>
      </c>
      <c r="C58" s="0" t="s">
        <v>114</v>
      </c>
    </row>
    <row r="59" customFormat="false" ht="25" hidden="false" customHeight="true" outlineLevel="0" collapsed="false">
      <c r="A59" s="0" t="n">
        <v>57</v>
      </c>
      <c r="B59" s="0" t="s">
        <v>115</v>
      </c>
      <c r="C59" s="0" t="s">
        <v>116</v>
      </c>
    </row>
    <row r="60" customFormat="false" ht="25" hidden="false" customHeight="true" outlineLevel="0" collapsed="false">
      <c r="A60" s="0" t="n">
        <v>58</v>
      </c>
      <c r="B60" s="0" t="s">
        <v>117</v>
      </c>
      <c r="C60" s="0" t="s">
        <v>118</v>
      </c>
    </row>
    <row r="61" customFormat="false" ht="25" hidden="false" customHeight="true" outlineLevel="0" collapsed="false">
      <c r="A61" s="0" t="n">
        <v>59</v>
      </c>
      <c r="B61" s="0" t="s">
        <v>119</v>
      </c>
      <c r="C61" s="0" t="s">
        <v>120</v>
      </c>
    </row>
    <row r="62" customFormat="false" ht="25" hidden="false" customHeight="true" outlineLevel="0" collapsed="false">
      <c r="A62" s="0" t="n">
        <v>60</v>
      </c>
      <c r="B62" s="0" t="s">
        <v>121</v>
      </c>
      <c r="C62" s="0" t="s">
        <v>122</v>
      </c>
    </row>
    <row r="63" customFormat="false" ht="25" hidden="false" customHeight="true" outlineLevel="0" collapsed="false">
      <c r="A63" s="0" t="n">
        <v>61</v>
      </c>
      <c r="B63" s="0" t="s">
        <v>123</v>
      </c>
      <c r="C63" s="0" t="s">
        <v>124</v>
      </c>
    </row>
    <row r="64" customFormat="false" ht="25" hidden="false" customHeight="true" outlineLevel="0" collapsed="false">
      <c r="A64" s="0" t="n">
        <v>62</v>
      </c>
      <c r="B64" s="0" t="s">
        <v>125</v>
      </c>
      <c r="C64" s="0" t="s">
        <v>126</v>
      </c>
    </row>
    <row r="65" customFormat="false" ht="25" hidden="false" customHeight="true" outlineLevel="0" collapsed="false">
      <c r="A65" s="0" t="n">
        <v>63</v>
      </c>
      <c r="B65" s="0" t="s">
        <v>127</v>
      </c>
      <c r="C65" s="0" t="s">
        <v>128</v>
      </c>
    </row>
    <row r="66" customFormat="false" ht="25" hidden="false" customHeight="true" outlineLevel="0" collapsed="false">
      <c r="A66" s="0" t="n">
        <v>64</v>
      </c>
      <c r="B66" s="0" t="s">
        <v>129</v>
      </c>
      <c r="C66" s="0" t="s">
        <v>130</v>
      </c>
    </row>
    <row r="67" customFormat="false" ht="25" hidden="false" customHeight="true" outlineLevel="0" collapsed="false">
      <c r="A67" s="0" t="n">
        <v>65</v>
      </c>
      <c r="B67" s="0" t="s">
        <v>131</v>
      </c>
      <c r="C67" s="0" t="s">
        <v>132</v>
      </c>
    </row>
    <row r="68" customFormat="false" ht="25" hidden="false" customHeight="true" outlineLevel="0" collapsed="false">
      <c r="A68" s="0" t="n">
        <v>66</v>
      </c>
      <c r="B68" s="0" t="s">
        <v>133</v>
      </c>
      <c r="C68" s="0" t="s">
        <v>134</v>
      </c>
    </row>
    <row r="69" customFormat="false" ht="25" hidden="false" customHeight="true" outlineLevel="0" collapsed="false">
      <c r="A69" s="0" t="n">
        <v>67</v>
      </c>
      <c r="B69" s="0" t="s">
        <v>135</v>
      </c>
      <c r="C69" s="0" t="s">
        <v>136</v>
      </c>
    </row>
    <row r="70" customFormat="false" ht="25" hidden="false" customHeight="true" outlineLevel="0" collapsed="false">
      <c r="A70" s="0" t="n">
        <v>68</v>
      </c>
      <c r="B70" s="0" t="s">
        <v>137</v>
      </c>
      <c r="C70" s="0" t="s">
        <v>138</v>
      </c>
    </row>
    <row r="71" customFormat="false" ht="25" hidden="false" customHeight="true" outlineLevel="0" collapsed="false">
      <c r="A71" s="0" t="n">
        <v>69</v>
      </c>
      <c r="B71" s="0" t="s">
        <v>139</v>
      </c>
      <c r="C71" s="0" t="s">
        <v>140</v>
      </c>
    </row>
    <row r="72" customFormat="false" ht="25" hidden="false" customHeight="true" outlineLevel="0" collapsed="false">
      <c r="A72" s="0" t="n">
        <v>70</v>
      </c>
      <c r="B72" s="0" t="s">
        <v>141</v>
      </c>
      <c r="C72" s="0" t="s">
        <v>142</v>
      </c>
    </row>
    <row r="73" customFormat="false" ht="25" hidden="false" customHeight="true" outlineLevel="0" collapsed="false">
      <c r="A73" s="0" t="n">
        <v>71</v>
      </c>
      <c r="B73" s="0" t="s">
        <v>143</v>
      </c>
      <c r="C73" s="0" t="s">
        <v>144</v>
      </c>
    </row>
    <row r="74" customFormat="false" ht="25" hidden="false" customHeight="true" outlineLevel="0" collapsed="false">
      <c r="A74" s="0" t="n">
        <v>72</v>
      </c>
      <c r="B74" s="0" t="s">
        <v>145</v>
      </c>
      <c r="C74" s="0" t="s">
        <v>146</v>
      </c>
    </row>
    <row r="75" customFormat="false" ht="25" hidden="false" customHeight="true" outlineLevel="0" collapsed="false">
      <c r="A75" s="0" t="n">
        <v>73</v>
      </c>
      <c r="B75" s="0" t="s">
        <v>147</v>
      </c>
      <c r="C75" s="0" t="s">
        <v>148</v>
      </c>
    </row>
    <row r="76" customFormat="false" ht="25" hidden="false" customHeight="true" outlineLevel="0" collapsed="false">
      <c r="A76" s="0" t="n">
        <v>74</v>
      </c>
      <c r="B76" s="0" t="s">
        <v>149</v>
      </c>
      <c r="C76" s="0" t="s">
        <v>150</v>
      </c>
    </row>
    <row r="77" customFormat="false" ht="25" hidden="false" customHeight="true" outlineLevel="0" collapsed="false">
      <c r="A77" s="0" t="n">
        <v>75</v>
      </c>
      <c r="B77" s="0" t="s">
        <v>151</v>
      </c>
      <c r="C77" s="0" t="s">
        <v>152</v>
      </c>
    </row>
    <row r="78" customFormat="false" ht="25" hidden="false" customHeight="true" outlineLevel="0" collapsed="false">
      <c r="A78" s="0" t="n">
        <v>76</v>
      </c>
      <c r="B78" s="0" t="s">
        <v>153</v>
      </c>
      <c r="C78" s="0" t="s">
        <v>154</v>
      </c>
    </row>
    <row r="79" customFormat="false" ht="25" hidden="false" customHeight="true" outlineLevel="0" collapsed="false">
      <c r="A79" s="0" t="n">
        <v>77</v>
      </c>
      <c r="B79" s="0" t="s">
        <v>155</v>
      </c>
      <c r="C79" s="0" t="s">
        <v>156</v>
      </c>
    </row>
    <row r="80" customFormat="false" ht="25" hidden="false" customHeight="true" outlineLevel="0" collapsed="false">
      <c r="A80" s="0" t="n">
        <v>78</v>
      </c>
      <c r="B80" s="0" t="s">
        <v>157</v>
      </c>
      <c r="C80" s="0" t="s">
        <v>158</v>
      </c>
    </row>
    <row r="81" customFormat="false" ht="25" hidden="false" customHeight="true" outlineLevel="0" collapsed="false">
      <c r="A81" s="0" t="n">
        <v>79</v>
      </c>
      <c r="B81" s="0" t="s">
        <v>159</v>
      </c>
      <c r="C81" s="0" t="s">
        <v>160</v>
      </c>
    </row>
    <row r="82" customFormat="false" ht="25" hidden="false" customHeight="true" outlineLevel="0" collapsed="false">
      <c r="A82" s="0" t="n">
        <v>80</v>
      </c>
      <c r="B82" s="0" t="s">
        <v>161</v>
      </c>
      <c r="C82" s="0" t="s">
        <v>162</v>
      </c>
    </row>
    <row r="83" customFormat="false" ht="25" hidden="false" customHeight="true" outlineLevel="0" collapsed="false">
      <c r="A83" s="0" t="n">
        <v>81</v>
      </c>
      <c r="B83" s="0" t="s">
        <v>163</v>
      </c>
      <c r="C83" s="0" t="s">
        <v>164</v>
      </c>
    </row>
    <row r="84" customFormat="false" ht="25" hidden="false" customHeight="true" outlineLevel="0" collapsed="false">
      <c r="A84" s="0" t="n">
        <v>82</v>
      </c>
      <c r="B84" s="0" t="s">
        <v>165</v>
      </c>
      <c r="C84" s="0" t="s">
        <v>166</v>
      </c>
    </row>
    <row r="85" customFormat="false" ht="25" hidden="false" customHeight="true" outlineLevel="0" collapsed="false">
      <c r="A85" s="0" t="n">
        <v>83</v>
      </c>
      <c r="B85" s="0" t="s">
        <v>167</v>
      </c>
      <c r="C85" s="0" t="s">
        <v>168</v>
      </c>
    </row>
    <row r="86" customFormat="false" ht="25" hidden="false" customHeight="true" outlineLevel="0" collapsed="false">
      <c r="A86" s="0" t="n">
        <v>84</v>
      </c>
      <c r="B86" s="0" t="s">
        <v>169</v>
      </c>
      <c r="C86" s="0" t="s">
        <v>170</v>
      </c>
    </row>
    <row r="87" customFormat="false" ht="25" hidden="false" customHeight="true" outlineLevel="0" collapsed="false">
      <c r="A87" s="0" t="n">
        <v>85</v>
      </c>
      <c r="B87" s="0" t="s">
        <v>171</v>
      </c>
      <c r="C87" s="0" t="s">
        <v>172</v>
      </c>
    </row>
    <row r="88" customFormat="false" ht="25" hidden="false" customHeight="true" outlineLevel="0" collapsed="false">
      <c r="A88" s="0" t="n">
        <v>86</v>
      </c>
      <c r="B88" s="0" t="s">
        <v>173</v>
      </c>
      <c r="C88" s="0" t="s">
        <v>174</v>
      </c>
    </row>
    <row r="89" customFormat="false" ht="25" hidden="false" customHeight="true" outlineLevel="0" collapsed="false">
      <c r="A89" s="0" t="n">
        <v>87</v>
      </c>
      <c r="B89" s="0" t="s">
        <v>175</v>
      </c>
      <c r="C89" s="0" t="s">
        <v>176</v>
      </c>
    </row>
    <row r="90" customFormat="false" ht="25" hidden="false" customHeight="true" outlineLevel="0" collapsed="false">
      <c r="A90" s="0" t="n">
        <v>88</v>
      </c>
      <c r="B90" s="0" t="s">
        <v>177</v>
      </c>
      <c r="C90" s="0" t="s">
        <v>178</v>
      </c>
    </row>
    <row r="91" customFormat="false" ht="25" hidden="false" customHeight="true" outlineLevel="0" collapsed="false">
      <c r="A91" s="0" t="n">
        <v>89</v>
      </c>
      <c r="B91" s="0" t="s">
        <v>179</v>
      </c>
      <c r="C91" s="0" t="s">
        <v>180</v>
      </c>
    </row>
    <row r="92" customFormat="false" ht="25" hidden="false" customHeight="true" outlineLevel="0" collapsed="false">
      <c r="A92" s="0" t="n">
        <v>90</v>
      </c>
      <c r="B92" s="0" t="s">
        <v>181</v>
      </c>
      <c r="C92" s="0" t="s">
        <v>182</v>
      </c>
    </row>
    <row r="93" customFormat="false" ht="25" hidden="false" customHeight="true" outlineLevel="0" collapsed="false">
      <c r="A93" s="0" t="n">
        <v>91</v>
      </c>
      <c r="B93" s="0" t="s">
        <v>183</v>
      </c>
      <c r="C93" s="0" t="s">
        <v>184</v>
      </c>
    </row>
    <row r="94" customFormat="false" ht="25" hidden="false" customHeight="true" outlineLevel="0" collapsed="false">
      <c r="A94" s="0" t="n">
        <v>92</v>
      </c>
      <c r="B94" s="0" t="s">
        <v>185</v>
      </c>
      <c r="C94" s="0" t="s">
        <v>186</v>
      </c>
    </row>
    <row r="95" customFormat="false" ht="25" hidden="false" customHeight="true" outlineLevel="0" collapsed="false">
      <c r="A95" s="0" t="n">
        <v>93</v>
      </c>
      <c r="B95" s="0" t="s">
        <v>187</v>
      </c>
      <c r="C95" s="0" t="s">
        <v>188</v>
      </c>
    </row>
    <row r="96" customFormat="false" ht="25" hidden="false" customHeight="true" outlineLevel="0" collapsed="false">
      <c r="A96" s="0" t="n">
        <v>94</v>
      </c>
      <c r="B96" s="0" t="s">
        <v>189</v>
      </c>
      <c r="C96" s="0" t="s">
        <v>190</v>
      </c>
    </row>
    <row r="97" customFormat="false" ht="25" hidden="false" customHeight="true" outlineLevel="0" collapsed="false">
      <c r="A97" s="0" t="n">
        <v>95</v>
      </c>
      <c r="B97" s="0" t="s">
        <v>191</v>
      </c>
      <c r="C97" s="0" t="s">
        <v>192</v>
      </c>
    </row>
    <row r="98" customFormat="false" ht="25" hidden="false" customHeight="true" outlineLevel="0" collapsed="false">
      <c r="A98" s="0" t="n">
        <v>96</v>
      </c>
      <c r="B98" s="0" t="s">
        <v>193</v>
      </c>
      <c r="C98" s="0" t="s">
        <v>194</v>
      </c>
    </row>
    <row r="99" customFormat="false" ht="25" hidden="false" customHeight="true" outlineLevel="0" collapsed="false">
      <c r="A99" s="0" t="n">
        <v>97</v>
      </c>
      <c r="B99" s="0" t="s">
        <v>195</v>
      </c>
      <c r="C99" s="0" t="s">
        <v>196</v>
      </c>
    </row>
    <row r="100" customFormat="false" ht="25" hidden="false" customHeight="true" outlineLevel="0" collapsed="false">
      <c r="A100" s="0" t="n">
        <v>98</v>
      </c>
      <c r="B100" s="0" t="s">
        <v>197</v>
      </c>
      <c r="C100" s="0" t="s">
        <v>198</v>
      </c>
    </row>
    <row r="101" customFormat="false" ht="25" hidden="false" customHeight="true" outlineLevel="0" collapsed="false">
      <c r="A101" s="0" t="n">
        <v>99</v>
      </c>
      <c r="B101" s="0" t="s">
        <v>199</v>
      </c>
      <c r="C101" s="0" t="s">
        <v>200</v>
      </c>
    </row>
    <row r="102" customFormat="false" ht="25" hidden="false" customHeight="true" outlineLevel="0" collapsed="false">
      <c r="A102" s="0" t="n">
        <v>100</v>
      </c>
      <c r="B102" s="0" t="s">
        <v>201</v>
      </c>
      <c r="C102" s="0" t="s">
        <v>202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3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SUM(C2:C6)</f>
        <v>400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217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5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SUMIFS(C2:C6,B2:B6,"Web")</f>
        <v>235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221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7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SUMIFS(C2:C6,B2:B6,"Tienda",D2:D6,"&gt;=2")</f>
        <v>120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223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9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SUMIFS(C2:C6,C2:C6,"&gt;=80",C2:C6,"&lt;=130")</f>
        <v>205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224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11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SUM($C$2:C4)</f>
        <v>250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225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226</v>
      </c>
      <c r="B1" s="2" t="s">
        <v>227</v>
      </c>
      <c r="C1" s="2" t="s">
        <v>228</v>
      </c>
      <c r="D1" s="3"/>
      <c r="E1" s="3"/>
      <c r="F1" s="3"/>
      <c r="G1" s="3"/>
    </row>
    <row r="2" customFormat="false" ht="62" hidden="false" customHeight="true" outlineLevel="0" collapsed="false">
      <c r="A2" s="4" t="s">
        <v>229</v>
      </c>
      <c r="B2" s="4" t="n">
        <v>2</v>
      </c>
      <c r="C2" s="4" t="n">
        <v>12</v>
      </c>
      <c r="D2" s="3"/>
      <c r="E2" s="3"/>
      <c r="F2" s="3"/>
      <c r="G2" s="5" t="s">
        <v>13</v>
      </c>
    </row>
    <row r="3" customFormat="false" ht="30" hidden="false" customHeight="true" outlineLevel="0" collapsed="false">
      <c r="A3" s="4" t="s">
        <v>230</v>
      </c>
      <c r="B3" s="4" t="n">
        <v>3</v>
      </c>
      <c r="C3" s="4" t="n">
        <v>8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231</v>
      </c>
      <c r="B4" s="4" t="n">
        <v>10</v>
      </c>
      <c r="C4" s="4" t="n">
        <v>1.5</v>
      </c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SUMPRODUCT(B2:B4,C2:C4)</f>
        <v>63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232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233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234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235</v>
      </c>
      <c r="B2" s="4" t="n">
        <v>120</v>
      </c>
      <c r="C2" s="3"/>
      <c r="D2" s="3"/>
      <c r="E2" s="3"/>
      <c r="F2" s="3"/>
      <c r="G2" s="5" t="s">
        <v>15</v>
      </c>
    </row>
    <row r="3" customFormat="false" ht="30" hidden="false" customHeight="true" outlineLevel="0" collapsed="false">
      <c r="A3" s="4" t="s">
        <v>236</v>
      </c>
      <c r="B3" s="4" t="n">
        <v>-20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237</v>
      </c>
      <c r="B4" s="4" t="n">
        <v>85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SUM(B2:B4)</f>
        <v>185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238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17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SUBTOTAL(109,C2:C6)</f>
        <v>400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239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240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241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242</v>
      </c>
      <c r="B2" s="4" t="n">
        <v>120</v>
      </c>
      <c r="C2" s="3"/>
      <c r="D2" s="3"/>
      <c r="E2" s="3"/>
      <c r="F2" s="3"/>
      <c r="G2" s="5" t="s">
        <v>19</v>
      </c>
    </row>
    <row r="3" customFormat="false" ht="30" hidden="false" customHeight="true" outlineLevel="0" collapsed="false">
      <c r="A3" s="4" t="s">
        <v>243</v>
      </c>
      <c r="B3" s="4" t="n">
        <v>85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244</v>
      </c>
      <c r="B4" s="4" t="n">
        <v>45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245</v>
      </c>
      <c r="B5" s="4" t="n">
        <v>250</v>
      </c>
      <c r="C5" s="3"/>
      <c r="D5" s="3"/>
      <c r="E5" s="3"/>
      <c r="F5" s="3"/>
      <c r="G5" s="7" t="n">
        <f aca="false">SUM(B2:B4)</f>
        <v>250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238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241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235</v>
      </c>
      <c r="B2" s="4" t="n">
        <v>120</v>
      </c>
      <c r="C2" s="3"/>
      <c r="D2" s="3"/>
      <c r="E2" s="3"/>
      <c r="F2" s="3"/>
      <c r="G2" s="5" t="s">
        <v>21</v>
      </c>
    </row>
    <row r="3" customFormat="false" ht="30" hidden="false" customHeight="true" outlineLevel="0" collapsed="false">
      <c r="A3" s="4" t="s">
        <v>237</v>
      </c>
      <c r="B3" s="4" t="s">
        <v>246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247</v>
      </c>
      <c r="B4" s="4" t="n">
        <v>45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SUM(B2:B4)</f>
        <v>165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238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248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249</v>
      </c>
      <c r="B2" s="4" t="n">
        <v>100</v>
      </c>
      <c r="C2" s="3"/>
      <c r="D2" s="3"/>
      <c r="E2" s="3"/>
      <c r="F2" s="3"/>
      <c r="G2" s="5" t="s">
        <v>23</v>
      </c>
    </row>
    <row r="3" customFormat="false" ht="30" hidden="false" customHeight="true" outlineLevel="0" collapsed="false">
      <c r="A3" s="4" t="s">
        <v>250</v>
      </c>
      <c r="B3" s="4" t="n">
        <v>125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2" t="n">
        <f aca="false">(B3-B2)/B2</f>
        <v>0.25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251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252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204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208</v>
      </c>
      <c r="B2" s="4" t="n">
        <v>120</v>
      </c>
      <c r="C2" s="3"/>
      <c r="D2" s="3"/>
      <c r="E2" s="3"/>
      <c r="F2" s="3"/>
      <c r="G2" s="5" t="s">
        <v>25</v>
      </c>
    </row>
    <row r="3" customFormat="false" ht="30" hidden="false" customHeight="true" outlineLevel="0" collapsed="false">
      <c r="A3" s="4" t="s">
        <v>210</v>
      </c>
      <c r="B3" s="4" t="n">
        <v>85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253</v>
      </c>
      <c r="B4" s="4" t="n">
        <v>45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2" t="n">
        <f aca="false">B2/SUM($B$2:$B$4)</f>
        <v>0.48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254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255</v>
      </c>
      <c r="B1" s="2" t="s">
        <v>256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100</v>
      </c>
      <c r="B2" s="13" t="n">
        <v>0.15</v>
      </c>
      <c r="C2" s="3"/>
      <c r="D2" s="3"/>
      <c r="E2" s="3"/>
      <c r="F2" s="3"/>
      <c r="G2" s="5" t="s">
        <v>27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A2*(1-B2)</f>
        <v>85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257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252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258</v>
      </c>
      <c r="B1" s="2" t="s">
        <v>259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200</v>
      </c>
      <c r="B2" s="13" t="n">
        <v>0.18</v>
      </c>
      <c r="C2" s="3"/>
      <c r="D2" s="3"/>
      <c r="E2" s="3"/>
      <c r="F2" s="3"/>
      <c r="G2" s="5" t="s">
        <v>29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A2*(1+B2)</f>
        <v>236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260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252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261</v>
      </c>
      <c r="B1" s="2" t="s">
        <v>262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236</v>
      </c>
      <c r="B2" s="13" t="n">
        <v>0.18</v>
      </c>
      <c r="C2" s="3"/>
      <c r="D2" s="3"/>
      <c r="E2" s="3"/>
      <c r="F2" s="3"/>
      <c r="G2" s="5" t="s">
        <v>31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A2/(1+B2)</f>
        <v>200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263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252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264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200</v>
      </c>
      <c r="B2" s="4" t="n">
        <v>150</v>
      </c>
      <c r="C2" s="3"/>
      <c r="D2" s="3"/>
      <c r="E2" s="3"/>
      <c r="F2" s="3"/>
      <c r="G2" s="5" t="s">
        <v>33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2" t="n">
        <f aca="false">(A2-B2)/A2</f>
        <v>0.25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265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252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226</v>
      </c>
      <c r="B1" s="2" t="s">
        <v>255</v>
      </c>
      <c r="C1" s="2" t="s">
        <v>206</v>
      </c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10</v>
      </c>
      <c r="C2" s="4" t="n">
        <v>1</v>
      </c>
      <c r="D2" s="3"/>
      <c r="E2" s="3"/>
      <c r="F2" s="3"/>
      <c r="G2" s="5" t="s">
        <v>35</v>
      </c>
    </row>
    <row r="3" customFormat="false" ht="30" hidden="false" customHeight="true" outlineLevel="0" collapsed="false">
      <c r="A3" s="4" t="s">
        <v>267</v>
      </c>
      <c r="B3" s="4" t="n">
        <v>20</v>
      </c>
      <c r="C3" s="4" t="n">
        <v>2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50</v>
      </c>
      <c r="C4" s="4" t="n">
        <v>1</v>
      </c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SUMPRODUCT(B2:B4,C2:C4)/SUM(C2:C4)</f>
        <v>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269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233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270</v>
      </c>
      <c r="B1" s="2" t="s">
        <v>271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75</v>
      </c>
      <c r="B2" s="4" t="n">
        <v>120</v>
      </c>
      <c r="C2" s="3"/>
      <c r="D2" s="3"/>
      <c r="E2" s="3"/>
      <c r="F2" s="3"/>
      <c r="G2" s="5" t="s">
        <v>37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2" t="n">
        <f aca="false">A2/B2</f>
        <v>0.625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272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252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273</v>
      </c>
      <c r="B1" s="2" t="s">
        <v>274</v>
      </c>
      <c r="C1" s="2" t="s">
        <v>275</v>
      </c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2</v>
      </c>
      <c r="C2" s="4" t="n">
        <v>300</v>
      </c>
      <c r="D2" s="3"/>
      <c r="E2" s="3"/>
      <c r="F2" s="3"/>
      <c r="G2" s="5" t="s">
        <v>39</v>
      </c>
    </row>
    <row r="3" customFormat="false" ht="30" hidden="false" customHeight="true" outlineLevel="0" collapsed="false">
      <c r="A3" s="4" t="s">
        <v>267</v>
      </c>
      <c r="B3" s="4" t="n">
        <v>3</v>
      </c>
      <c r="C3" s="4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5</v>
      </c>
      <c r="C4" s="4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$C$2*B2/SUM($B$2:$B$4)</f>
        <v>60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276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228</v>
      </c>
      <c r="B1" s="2" t="s">
        <v>227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0.333</v>
      </c>
      <c r="B2" s="4" t="n">
        <v>3</v>
      </c>
      <c r="C2" s="3"/>
      <c r="D2" s="3"/>
      <c r="E2" s="3"/>
      <c r="F2" s="3"/>
      <c r="G2" s="5" t="s">
        <v>41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ROUND(A2*B2,2)</f>
        <v>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277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278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279</v>
      </c>
      <c r="B1" s="2" t="s">
        <v>280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12</v>
      </c>
      <c r="C2" s="3"/>
      <c r="D2" s="3"/>
      <c r="E2" s="3"/>
      <c r="F2" s="3"/>
      <c r="G2" s="5" t="s">
        <v>43</v>
      </c>
    </row>
    <row r="3" customFormat="false" ht="30" hidden="false" customHeight="true" outlineLevel="0" collapsed="false">
      <c r="A3" s="4" t="s">
        <v>267</v>
      </c>
      <c r="B3" s="4" t="n">
        <v>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s">
        <v>282</v>
      </c>
      <c r="C5" s="3"/>
      <c r="D5" s="3"/>
      <c r="E5" s="3"/>
      <c r="F5" s="3"/>
      <c r="G5" s="14" t="n">
        <f aca="false">COUNT(B2:B6)</f>
        <v>3</v>
      </c>
    </row>
    <row r="6" customFormat="false" ht="30" hidden="false" customHeight="true" outlineLevel="0" collapsed="false">
      <c r="A6" s="4" t="s">
        <v>283</v>
      </c>
      <c r="B6" s="4" t="n">
        <v>8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284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285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279</v>
      </c>
      <c r="B1" s="2" t="s">
        <v>286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s">
        <v>287</v>
      </c>
      <c r="C2" s="3"/>
      <c r="D2" s="3"/>
      <c r="E2" s="3"/>
      <c r="F2" s="3"/>
      <c r="G2" s="5" t="s">
        <v>45</v>
      </c>
    </row>
    <row r="3" customFormat="false" ht="30" hidden="false" customHeight="true" outlineLevel="0" collapsed="false">
      <c r="A3" s="4" t="s">
        <v>267</v>
      </c>
      <c r="B3" s="4" t="s">
        <v>288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s">
        <v>282</v>
      </c>
      <c r="C5" s="3"/>
      <c r="D5" s="3"/>
      <c r="E5" s="3"/>
      <c r="F5" s="3"/>
      <c r="G5" s="14" t="n">
        <f aca="false">COUNTA(B2:B6)</f>
        <v>4</v>
      </c>
    </row>
    <row r="6" customFormat="false" ht="30" hidden="false" customHeight="true" outlineLevel="0" collapsed="false">
      <c r="A6" s="4" t="s">
        <v>283</v>
      </c>
      <c r="B6" s="4" t="n">
        <v>0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289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290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291</v>
      </c>
      <c r="B1" s="2" t="s">
        <v>292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293</v>
      </c>
      <c r="B2" s="4" t="s">
        <v>294</v>
      </c>
      <c r="C2" s="3"/>
      <c r="D2" s="3"/>
      <c r="E2" s="3"/>
      <c r="F2" s="3"/>
      <c r="G2" s="5" t="s">
        <v>47</v>
      </c>
    </row>
    <row r="3" customFormat="false" ht="30" hidden="false" customHeight="true" outlineLevel="0" collapsed="false">
      <c r="A3" s="4" t="s">
        <v>295</v>
      </c>
      <c r="B3" s="4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296</v>
      </c>
      <c r="B4" s="4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297</v>
      </c>
      <c r="B5" s="4" t="s">
        <v>294</v>
      </c>
      <c r="C5" s="3"/>
      <c r="D5" s="3"/>
      <c r="E5" s="3"/>
      <c r="F5" s="3"/>
      <c r="G5" s="14" t="n">
        <f aca="false">COUNTBLANK(B2:B6)</f>
        <v>2</v>
      </c>
    </row>
    <row r="6" customFormat="false" ht="30" hidden="false" customHeight="true" outlineLevel="0" collapsed="false">
      <c r="A6" s="4" t="s">
        <v>298</v>
      </c>
      <c r="B6" s="4" t="n">
        <v>0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299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300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301</v>
      </c>
      <c r="B1" s="2" t="s">
        <v>302</v>
      </c>
      <c r="C1" s="2" t="s">
        <v>303</v>
      </c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s">
        <v>305</v>
      </c>
      <c r="C2" s="4" t="s">
        <v>306</v>
      </c>
      <c r="D2" s="3"/>
      <c r="E2" s="3"/>
      <c r="F2" s="3"/>
      <c r="G2" s="5" t="s">
        <v>49</v>
      </c>
    </row>
    <row r="3" customFormat="false" ht="30" hidden="false" customHeight="true" outlineLevel="0" collapsed="false">
      <c r="A3" s="4" t="s">
        <v>307</v>
      </c>
      <c r="B3" s="4" t="s">
        <v>308</v>
      </c>
      <c r="C3" s="4" t="s">
        <v>309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310</v>
      </c>
      <c r="B4" s="4" t="s">
        <v>308</v>
      </c>
      <c r="C4" s="4" t="s">
        <v>306</v>
      </c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311</v>
      </c>
      <c r="B5" s="4" t="s">
        <v>305</v>
      </c>
      <c r="C5" s="4" t="s">
        <v>309</v>
      </c>
      <c r="D5" s="3"/>
      <c r="E5" s="3"/>
      <c r="F5" s="3"/>
      <c r="G5" s="14" t="n">
        <f aca="false">COUNTIFS(C2:C5,"Pendiente")</f>
        <v>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312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313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301</v>
      </c>
      <c r="B1" s="2" t="s">
        <v>302</v>
      </c>
      <c r="C1" s="2" t="s">
        <v>303</v>
      </c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s">
        <v>305</v>
      </c>
      <c r="C2" s="4" t="s">
        <v>306</v>
      </c>
      <c r="D2" s="3"/>
      <c r="E2" s="3"/>
      <c r="F2" s="3"/>
      <c r="G2" s="5" t="s">
        <v>51</v>
      </c>
    </row>
    <row r="3" customFormat="false" ht="30" hidden="false" customHeight="true" outlineLevel="0" collapsed="false">
      <c r="A3" s="4" t="s">
        <v>307</v>
      </c>
      <c r="B3" s="4" t="s">
        <v>308</v>
      </c>
      <c r="C3" s="4" t="s">
        <v>309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310</v>
      </c>
      <c r="B4" s="4" t="s">
        <v>308</v>
      </c>
      <c r="C4" s="4" t="s">
        <v>306</v>
      </c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311</v>
      </c>
      <c r="B5" s="4" t="s">
        <v>305</v>
      </c>
      <c r="C5" s="4" t="s">
        <v>309</v>
      </c>
      <c r="D5" s="3"/>
      <c r="E5" s="3"/>
      <c r="F5" s="3"/>
      <c r="G5" s="14" t="n">
        <f aca="false">COUNTIFS(B2:B5,"Norte",C2:C5,"Pendiente")</f>
        <v>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314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313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279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100</v>
      </c>
      <c r="C2" s="3"/>
      <c r="D2" s="3"/>
      <c r="E2" s="3"/>
      <c r="F2" s="3"/>
      <c r="G2" s="5" t="s">
        <v>53</v>
      </c>
    </row>
    <row r="3" customFormat="false" ht="30" hidden="false" customHeight="true" outlineLevel="0" collapsed="false">
      <c r="A3" s="4" t="s">
        <v>267</v>
      </c>
      <c r="B3" s="4" t="n">
        <v>150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200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80</v>
      </c>
      <c r="C5" s="3"/>
      <c r="D5" s="3"/>
      <c r="E5" s="3"/>
      <c r="F5" s="3"/>
      <c r="G5" s="14" t="n">
        <f aca="false">COUNTIFS(B2:B5,"&gt;=100",B2:B5,"&lt;200")</f>
        <v>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315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313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317</v>
      </c>
      <c r="B2" s="3"/>
      <c r="C2" s="3"/>
      <c r="D2" s="3"/>
      <c r="E2" s="3"/>
      <c r="F2" s="3"/>
      <c r="G2" s="5" t="s">
        <v>55</v>
      </c>
    </row>
    <row r="3" customFormat="false" ht="30" hidden="false" customHeight="true" outlineLevel="0" collapsed="false">
      <c r="A3" s="4" t="s">
        <v>318</v>
      </c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319</v>
      </c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320</v>
      </c>
      <c r="B5" s="3"/>
      <c r="C5" s="3"/>
      <c r="D5" s="3"/>
      <c r="E5" s="3"/>
      <c r="F5" s="3"/>
      <c r="G5" s="14" t="n">
        <f aca="false">COUNTIFS(A2:A5,"AB*")</f>
        <v>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321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313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286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3"/>
      <c r="C2" s="3"/>
      <c r="D2" s="3"/>
      <c r="E2" s="3"/>
      <c r="F2" s="3"/>
      <c r="G2" s="5" t="s">
        <v>57</v>
      </c>
    </row>
    <row r="3" customFormat="false" ht="30" hidden="false" customHeight="true" outlineLevel="0" collapsed="false">
      <c r="A3" s="4" t="s">
        <v>307</v>
      </c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304</v>
      </c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310</v>
      </c>
      <c r="B5" s="3"/>
      <c r="C5" s="3"/>
      <c r="D5" s="3"/>
      <c r="E5" s="3"/>
      <c r="F5" s="3"/>
      <c r="G5" s="15" t="str">
        <f aca="false">IF(COUNTIFS($A$2:$A$5,A2)&gt;1,"Revisar","Único")</f>
        <v>Revisar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322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301</v>
      </c>
      <c r="B1" s="2" t="s">
        <v>324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n">
        <v>1</v>
      </c>
      <c r="C2" s="3"/>
      <c r="D2" s="3"/>
      <c r="E2" s="3"/>
      <c r="F2" s="3"/>
      <c r="G2" s="5" t="s">
        <v>59</v>
      </c>
    </row>
    <row r="3" customFormat="false" ht="30" hidden="false" customHeight="true" outlineLevel="0" collapsed="false">
      <c r="A3" s="4" t="s">
        <v>304</v>
      </c>
      <c r="B3" s="4" t="n">
        <v>2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304</v>
      </c>
      <c r="B4" s="4" t="n">
        <v>1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307</v>
      </c>
      <c r="B5" s="4" t="n">
        <v>1</v>
      </c>
      <c r="C5" s="3"/>
      <c r="D5" s="3"/>
      <c r="E5" s="3"/>
      <c r="F5" s="3"/>
      <c r="G5" s="14" t="n">
        <f aca="false">COUNTIFS($A$2:$A$5,A2,$B$2:$B$5,B2)</f>
        <v>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325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313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301</v>
      </c>
      <c r="B1" s="2" t="s">
        <v>302</v>
      </c>
      <c r="C1" s="2" t="s">
        <v>303</v>
      </c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s">
        <v>305</v>
      </c>
      <c r="C2" s="4" t="s">
        <v>306</v>
      </c>
      <c r="D2" s="3"/>
      <c r="E2" s="3"/>
      <c r="F2" s="3"/>
      <c r="G2" s="5" t="s">
        <v>61</v>
      </c>
    </row>
    <row r="3" customFormat="false" ht="30" hidden="false" customHeight="true" outlineLevel="0" collapsed="false">
      <c r="A3" s="4" t="s">
        <v>307</v>
      </c>
      <c r="B3" s="4" t="s">
        <v>308</v>
      </c>
      <c r="C3" s="4" t="s">
        <v>309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310</v>
      </c>
      <c r="B4" s="4" t="s">
        <v>308</v>
      </c>
      <c r="C4" s="4" t="s">
        <v>306</v>
      </c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311</v>
      </c>
      <c r="B5" s="4" t="s">
        <v>305</v>
      </c>
      <c r="C5" s="4" t="s">
        <v>309</v>
      </c>
      <c r="D5" s="3"/>
      <c r="E5" s="3"/>
      <c r="F5" s="3"/>
      <c r="G5" s="14" t="n">
        <f aca="false">SUBTOTAL(103,A2:A5)</f>
        <v>4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326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240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327</v>
      </c>
      <c r="B1" s="2" t="s">
        <v>206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328</v>
      </c>
      <c r="B2" s="4" t="n">
        <v>10</v>
      </c>
      <c r="C2" s="3"/>
      <c r="D2" s="3"/>
      <c r="E2" s="3"/>
      <c r="F2" s="3"/>
      <c r="G2" s="5" t="s">
        <v>63</v>
      </c>
    </row>
    <row r="3" customFormat="false" ht="30" hidden="false" customHeight="true" outlineLevel="0" collapsed="false">
      <c r="A3" s="4" t="s">
        <v>329</v>
      </c>
      <c r="B3" s="4" t="n">
        <v>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330</v>
      </c>
      <c r="B4" s="4" t="n">
        <v>20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331</v>
      </c>
      <c r="B5" s="4"/>
      <c r="C5" s="3"/>
      <c r="D5" s="3"/>
      <c r="E5" s="3"/>
      <c r="F5" s="3"/>
      <c r="G5" s="7" t="n">
        <f aca="false">AVERAGE(B2:B5)</f>
        <v>10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332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333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203</v>
      </c>
      <c r="B1" s="2" t="s">
        <v>204</v>
      </c>
      <c r="C1" s="2" t="s">
        <v>205</v>
      </c>
      <c r="D1" s="2" t="s">
        <v>206</v>
      </c>
      <c r="E1" s="3"/>
      <c r="F1" s="3"/>
      <c r="G1" s="3"/>
    </row>
    <row r="2" customFormat="false" ht="62" hidden="false" customHeight="true" outlineLevel="0" collapsed="false">
      <c r="A2" s="4" t="s">
        <v>207</v>
      </c>
      <c r="B2" s="4" t="s">
        <v>208</v>
      </c>
      <c r="C2" s="4" t="n">
        <v>120</v>
      </c>
      <c r="D2" s="4" t="n">
        <v>2</v>
      </c>
      <c r="E2" s="3"/>
      <c r="F2" s="3"/>
      <c r="G2" s="5" t="s">
        <v>65</v>
      </c>
    </row>
    <row r="3" customFormat="false" ht="30" hidden="false" customHeight="true" outlineLevel="0" collapsed="false">
      <c r="A3" s="4" t="s">
        <v>209</v>
      </c>
      <c r="B3" s="4" t="s">
        <v>210</v>
      </c>
      <c r="C3" s="4" t="n">
        <v>85</v>
      </c>
      <c r="D3" s="4" t="n">
        <v>2</v>
      </c>
      <c r="E3" s="3"/>
      <c r="F3" s="3"/>
      <c r="G3" s="6" t="s">
        <v>211</v>
      </c>
    </row>
    <row r="4" customFormat="false" ht="30" hidden="false" customHeight="true" outlineLevel="0" collapsed="false">
      <c r="A4" s="4" t="s">
        <v>212</v>
      </c>
      <c r="B4" s="4" t="s">
        <v>208</v>
      </c>
      <c r="C4" s="4" t="n">
        <v>45</v>
      </c>
      <c r="D4" s="4" t="n">
        <v>1</v>
      </c>
      <c r="E4" s="3"/>
      <c r="F4" s="3"/>
      <c r="G4" s="3" t="s">
        <v>213</v>
      </c>
    </row>
    <row r="5" customFormat="false" ht="38" hidden="false" customHeight="true" outlineLevel="0" collapsed="false">
      <c r="A5" s="4" t="s">
        <v>214</v>
      </c>
      <c r="B5" s="4" t="s">
        <v>210</v>
      </c>
      <c r="C5" s="4" t="n">
        <v>150</v>
      </c>
      <c r="D5" s="4" t="n">
        <v>3</v>
      </c>
      <c r="E5" s="3"/>
      <c r="F5" s="3"/>
      <c r="G5" s="7" t="n">
        <f aca="false">AVERAGEIFS(C2:C6,B2:B6,"Tienda")</f>
        <v>55</v>
      </c>
    </row>
    <row r="6" customFormat="false" ht="30" hidden="false" customHeight="true" outlineLevel="0" collapsed="false">
      <c r="A6" s="4" t="s">
        <v>215</v>
      </c>
      <c r="B6" s="4" t="s">
        <v>208</v>
      </c>
      <c r="C6" s="4" t="n">
        <v>0</v>
      </c>
      <c r="D6" s="4" t="n">
        <v>1</v>
      </c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334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335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336</v>
      </c>
      <c r="B1" s="2" t="s">
        <v>337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10</v>
      </c>
      <c r="C2" s="3"/>
      <c r="D2" s="3"/>
      <c r="E2" s="3"/>
      <c r="F2" s="3"/>
      <c r="G2" s="5" t="s">
        <v>67</v>
      </c>
    </row>
    <row r="3" customFormat="false" ht="30" hidden="false" customHeight="true" outlineLevel="0" collapsed="false">
      <c r="A3" s="4" t="s">
        <v>267</v>
      </c>
      <c r="B3" s="4" t="n">
        <v>11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12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13</v>
      </c>
      <c r="C5" s="3"/>
      <c r="D5" s="3"/>
      <c r="E5" s="3"/>
      <c r="F5" s="3"/>
      <c r="G5" s="7" t="n">
        <f aca="false">MEDIAN(B2:B6)</f>
        <v>12</v>
      </c>
    </row>
    <row r="6" customFormat="false" ht="30" hidden="false" customHeight="true" outlineLevel="0" collapsed="false">
      <c r="A6" s="4" t="s">
        <v>283</v>
      </c>
      <c r="B6" s="4" t="n">
        <v>100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338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339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301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80</v>
      </c>
      <c r="C2" s="3"/>
      <c r="D2" s="3"/>
      <c r="E2" s="3"/>
      <c r="F2" s="3"/>
      <c r="G2" s="5" t="s">
        <v>69</v>
      </c>
    </row>
    <row r="3" customFormat="false" ht="30" hidden="false" customHeight="true" outlineLevel="0" collapsed="false">
      <c r="A3" s="4" t="s">
        <v>267</v>
      </c>
      <c r="B3" s="4" t="n">
        <v>240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150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240</v>
      </c>
      <c r="C5" s="3"/>
      <c r="D5" s="3"/>
      <c r="E5" s="3"/>
      <c r="F5" s="3"/>
      <c r="G5" s="7" t="n">
        <f aca="false">MAX(B2:B5)</f>
        <v>240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340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341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226</v>
      </c>
      <c r="B1" s="2" t="s">
        <v>342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8</v>
      </c>
      <c r="C2" s="3"/>
      <c r="D2" s="3"/>
      <c r="E2" s="3"/>
      <c r="F2" s="3"/>
      <c r="G2" s="5" t="s">
        <v>71</v>
      </c>
    </row>
    <row r="3" customFormat="false" ht="30" hidden="false" customHeight="true" outlineLevel="0" collapsed="false">
      <c r="A3" s="4" t="s">
        <v>267</v>
      </c>
      <c r="B3" s="4" t="n">
        <v>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12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3</v>
      </c>
      <c r="C5" s="3"/>
      <c r="D5" s="3"/>
      <c r="E5" s="3"/>
      <c r="F5" s="3"/>
      <c r="G5" s="7" t="n">
        <f aca="false">MIN(B2:B5)</f>
        <v>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343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344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336</v>
      </c>
      <c r="B1" s="2" t="s">
        <v>280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10</v>
      </c>
      <c r="C2" s="3"/>
      <c r="D2" s="3"/>
      <c r="E2" s="3"/>
      <c r="F2" s="3"/>
      <c r="G2" s="5" t="s">
        <v>73</v>
      </c>
    </row>
    <row r="3" customFormat="false" ht="30" hidden="false" customHeight="true" outlineLevel="0" collapsed="false">
      <c r="A3" s="4" t="s">
        <v>267</v>
      </c>
      <c r="B3" s="4" t="n">
        <v>40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30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20</v>
      </c>
      <c r="C5" s="3"/>
      <c r="D5" s="3"/>
      <c r="E5" s="3"/>
      <c r="F5" s="3"/>
      <c r="G5" s="7" t="n">
        <f aca="false">LARGE(B2:B5,2)</f>
        <v>30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345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346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336</v>
      </c>
      <c r="B1" s="2" t="s">
        <v>280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10</v>
      </c>
      <c r="C2" s="3"/>
      <c r="D2" s="3"/>
      <c r="E2" s="3"/>
      <c r="F2" s="3"/>
      <c r="G2" s="5" t="s">
        <v>75</v>
      </c>
    </row>
    <row r="3" customFormat="false" ht="30" hidden="false" customHeight="true" outlineLevel="0" collapsed="false">
      <c r="A3" s="4" t="s">
        <v>267</v>
      </c>
      <c r="B3" s="4" t="n">
        <v>40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30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20</v>
      </c>
      <c r="C5" s="3"/>
      <c r="D5" s="3"/>
      <c r="E5" s="3"/>
      <c r="F5" s="3"/>
      <c r="G5" s="7" t="n">
        <f aca="false">SMALL(B2:B5,2)</f>
        <v>20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347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348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349</v>
      </c>
      <c r="B1" s="2" t="s">
        <v>280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18</v>
      </c>
      <c r="C2" s="3"/>
      <c r="D2" s="3"/>
      <c r="E2" s="3"/>
      <c r="F2" s="3"/>
      <c r="G2" s="5" t="s">
        <v>77</v>
      </c>
    </row>
    <row r="3" customFormat="false" ht="30" hidden="false" customHeight="true" outlineLevel="0" collapsed="false">
      <c r="A3" s="4" t="s">
        <v>267</v>
      </c>
      <c r="B3" s="4" t="n">
        <v>22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25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19</v>
      </c>
      <c r="C5" s="3"/>
      <c r="D5" s="3"/>
      <c r="E5" s="3"/>
      <c r="F5" s="3"/>
      <c r="G5" s="7" t="n">
        <f aca="false">MAX(B2:B5)-MIN(B2:B5)</f>
        <v>7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350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341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351</v>
      </c>
      <c r="B1" s="2" t="s">
        <v>280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4" t="n">
        <v>2</v>
      </c>
      <c r="C2" s="3"/>
      <c r="D2" s="3"/>
      <c r="E2" s="3"/>
      <c r="F2" s="3"/>
      <c r="G2" s="5" t="s">
        <v>79</v>
      </c>
    </row>
    <row r="3" customFormat="false" ht="30" hidden="false" customHeight="true" outlineLevel="0" collapsed="false">
      <c r="A3" s="4" t="s">
        <v>267</v>
      </c>
      <c r="B3" s="4" t="n">
        <v>4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4" t="n">
        <v>4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281</v>
      </c>
      <c r="B5" s="4" t="n">
        <v>4</v>
      </c>
      <c r="C5" s="3"/>
      <c r="D5" s="3"/>
      <c r="E5" s="3"/>
      <c r="F5" s="3"/>
      <c r="G5" s="16" t="n">
        <f aca="false">_xlfn.STDEV.S(B2:B9)</f>
        <v>2.1380899352994</v>
      </c>
    </row>
    <row r="6" customFormat="false" ht="30" hidden="false" customHeight="true" outlineLevel="0" collapsed="false">
      <c r="A6" s="4" t="s">
        <v>283</v>
      </c>
      <c r="B6" s="4" t="n">
        <v>5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4" t="s">
        <v>352</v>
      </c>
      <c r="B7" s="4" t="n">
        <v>5</v>
      </c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4" t="s">
        <v>353</v>
      </c>
      <c r="B8" s="4" t="n">
        <v>7</v>
      </c>
      <c r="C8" s="3"/>
      <c r="D8" s="3"/>
      <c r="E8" s="3"/>
      <c r="F8" s="3"/>
      <c r="G8" s="9" t="s">
        <v>354</v>
      </c>
    </row>
    <row r="9" customFormat="false" ht="30" hidden="false" customHeight="true" outlineLevel="0" collapsed="false">
      <c r="A9" s="4" t="s">
        <v>355</v>
      </c>
      <c r="B9" s="4" t="n">
        <v>9</v>
      </c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356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357</v>
      </c>
      <c r="B1" s="2" t="s">
        <v>358</v>
      </c>
      <c r="C1" s="2" t="s">
        <v>359</v>
      </c>
      <c r="D1" s="3"/>
      <c r="E1" s="3"/>
      <c r="F1" s="3"/>
      <c r="G1" s="3"/>
    </row>
    <row r="2" customFormat="false" ht="62" hidden="false" customHeight="true" outlineLevel="0" collapsed="false">
      <c r="A2" s="4" t="s">
        <v>360</v>
      </c>
      <c r="B2" s="13" t="n">
        <v>0.5</v>
      </c>
      <c r="C2" s="4" t="n">
        <v>2</v>
      </c>
      <c r="D2" s="3"/>
      <c r="E2" s="3"/>
      <c r="F2" s="3"/>
      <c r="G2" s="5" t="s">
        <v>81</v>
      </c>
    </row>
    <row r="3" customFormat="false" ht="30" hidden="false" customHeight="true" outlineLevel="0" collapsed="false">
      <c r="A3" s="4" t="s">
        <v>361</v>
      </c>
      <c r="B3" s="13" t="n">
        <v>1</v>
      </c>
      <c r="C3" s="4" t="n">
        <v>1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292</v>
      </c>
      <c r="B4" s="13" t="n">
        <v>0.25</v>
      </c>
      <c r="C4" s="4" t="n">
        <v>1</v>
      </c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7" t="n">
        <f aca="false">SUMPRODUCT(B2:B4,C2:C4)/SUM(C2:C4)</f>
        <v>0.5625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269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233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342</v>
      </c>
      <c r="B1" s="2" t="s">
        <v>362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8</v>
      </c>
      <c r="B2" s="4" t="n">
        <v>10</v>
      </c>
      <c r="C2" s="3"/>
      <c r="D2" s="3"/>
      <c r="E2" s="3"/>
      <c r="F2" s="3"/>
      <c r="G2" s="5" t="s">
        <v>83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IF(A2&lt;B2,"Reponer","Suficiente")</f>
        <v>Reponer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363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205</v>
      </c>
      <c r="B1" s="2" t="s">
        <v>364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120</v>
      </c>
      <c r="B2" s="4" t="s">
        <v>365</v>
      </c>
      <c r="C2" s="3"/>
      <c r="D2" s="3"/>
      <c r="E2" s="3"/>
      <c r="F2" s="3"/>
      <c r="G2" s="5" t="s">
        <v>85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IF(AND(A2&gt;=100,B2="Completa"),"Cumple","Revisar")</f>
        <v>Cumple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366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367</v>
      </c>
      <c r="B1" s="2" t="s">
        <v>368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369</v>
      </c>
      <c r="B2" s="4" t="n">
        <v>4</v>
      </c>
      <c r="C2" s="3"/>
      <c r="D2" s="3"/>
      <c r="E2" s="3"/>
      <c r="F2" s="3"/>
      <c r="G2" s="5" t="s">
        <v>87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IF(OR(A2="Alta",B2&gt;3),"Atender","Normal")</f>
        <v>Atender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370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205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0</v>
      </c>
      <c r="B2" s="3"/>
      <c r="C2" s="3"/>
      <c r="D2" s="3"/>
      <c r="E2" s="3"/>
      <c r="F2" s="3"/>
      <c r="G2" s="5" t="s">
        <v>89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8" t="n">
        <f aca="false">IF(A2="","Pendiente",A2)</f>
        <v>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371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372</v>
      </c>
      <c r="B1" s="2" t="s">
        <v>261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25</v>
      </c>
      <c r="B2" s="4" t="n">
        <v>100</v>
      </c>
      <c r="C2" s="3"/>
      <c r="D2" s="3"/>
      <c r="E2" s="3"/>
      <c r="F2" s="3"/>
      <c r="G2" s="5" t="s">
        <v>91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2" t="n">
        <f aca="false">IF(B2=0,"Sin base",A2/B2)</f>
        <v>0.25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373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2" t="s">
        <v>255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n">
        <v>12</v>
      </c>
      <c r="C2" s="3"/>
      <c r="D2" s="3"/>
      <c r="E2" s="3"/>
      <c r="F2" s="3"/>
      <c r="G2" s="5" t="s">
        <v>93</v>
      </c>
    </row>
    <row r="3" customFormat="false" ht="30" hidden="false" customHeight="true" outlineLevel="0" collapsed="false">
      <c r="A3" s="4" t="s">
        <v>307</v>
      </c>
      <c r="B3" s="4" t="n">
        <v>20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310</v>
      </c>
      <c r="B4" s="4" t="n">
        <v>35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18" t="str">
        <f aca="false">_xlfn.IFNA(VLOOKUP(B6,A2:B4,2,FALSE()),"No encontrado")</f>
        <v>No encontrado</v>
      </c>
    </row>
    <row r="6" customFormat="false" ht="30" hidden="false" customHeight="true" outlineLevel="0" collapsed="false">
      <c r="A6" s="4" t="s">
        <v>374</v>
      </c>
      <c r="B6" s="4" t="s">
        <v>375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376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377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378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75</v>
      </c>
      <c r="B2" s="3"/>
      <c r="C2" s="3"/>
      <c r="D2" s="3"/>
      <c r="E2" s="3"/>
      <c r="F2" s="3"/>
      <c r="G2" s="5" t="s">
        <v>95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IF(A2&lt;50,"Inicial",IF(A2&lt;80,"Intermedio","Avanzado"))</f>
        <v>Intermedio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379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303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380</v>
      </c>
      <c r="B2" s="3"/>
      <c r="C2" s="3"/>
      <c r="D2" s="3"/>
      <c r="E2" s="3"/>
      <c r="F2" s="3"/>
      <c r="G2" s="5" t="s">
        <v>97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IF(NOT(A2="Cerrado"),"Pendiente de cierre","Cerrado")</f>
        <v>Pendiente de cierre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381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227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8</v>
      </c>
      <c r="B2" s="3"/>
      <c r="C2" s="3"/>
      <c r="D2" s="3"/>
      <c r="E2" s="3"/>
      <c r="F2" s="3"/>
      <c r="G2" s="5" t="s">
        <v>99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8" t="b">
        <f aca="false">AND(ISNUMBER(A2),A2&gt;=0,A2&lt;=10)</f>
        <v>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382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383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384</v>
      </c>
      <c r="B1" s="2" t="s">
        <v>385</v>
      </c>
      <c r="C1" s="2" t="s">
        <v>386</v>
      </c>
      <c r="D1" s="3"/>
      <c r="E1" s="3"/>
      <c r="F1" s="3"/>
      <c r="G1" s="3"/>
    </row>
    <row r="2" customFormat="false" ht="62" hidden="false" customHeight="true" outlineLevel="0" collapsed="false">
      <c r="A2" s="4" t="n">
        <v>100</v>
      </c>
      <c r="B2" s="4" t="n">
        <v>100.005</v>
      </c>
      <c r="C2" s="4" t="n">
        <v>0.01</v>
      </c>
      <c r="D2" s="3"/>
      <c r="E2" s="3"/>
      <c r="F2" s="3"/>
      <c r="G2" s="5" t="s">
        <v>101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IF(ABS(A2-B2)&lt;C2,"Coincide","Revisar")</f>
        <v>Coincide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387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2" t="s">
        <v>255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n">
        <v>12</v>
      </c>
      <c r="C2" s="3"/>
      <c r="D2" s="3"/>
      <c r="E2" s="3"/>
      <c r="F2" s="3"/>
      <c r="G2" s="5" t="s">
        <v>103</v>
      </c>
    </row>
    <row r="3" customFormat="false" ht="30" hidden="false" customHeight="true" outlineLevel="0" collapsed="false">
      <c r="A3" s="4" t="s">
        <v>307</v>
      </c>
      <c r="B3" s="4" t="n">
        <v>20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310</v>
      </c>
      <c r="B4" s="4" t="n">
        <v>35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7" t="n">
        <f aca="false">VLOOKUP(B6,A2:B4,2,FALSE())</f>
        <v>20</v>
      </c>
    </row>
    <row r="6" customFormat="false" ht="30" hidden="false" customHeight="true" outlineLevel="0" collapsed="false">
      <c r="A6" s="4" t="s">
        <v>374</v>
      </c>
      <c r="B6" s="4" t="s">
        <v>307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388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389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255</v>
      </c>
      <c r="B1" s="2" t="s">
        <v>316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12</v>
      </c>
      <c r="B2" s="4" t="s">
        <v>304</v>
      </c>
      <c r="C2" s="3"/>
      <c r="D2" s="3"/>
      <c r="E2" s="3"/>
      <c r="F2" s="3"/>
      <c r="G2" s="5" t="s">
        <v>105</v>
      </c>
    </row>
    <row r="3" customFormat="false" ht="30" hidden="false" customHeight="true" outlineLevel="0" collapsed="false">
      <c r="A3" s="4" t="n">
        <v>20</v>
      </c>
      <c r="B3" s="4" t="s">
        <v>307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n">
        <v>35</v>
      </c>
      <c r="B4" s="4" t="s">
        <v>310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7" t="n">
        <f aca="false">INDEX(A2:A4,MATCH(B6,B2:B4,0))</f>
        <v>20</v>
      </c>
    </row>
    <row r="6" customFormat="false" ht="30" hidden="false" customHeight="true" outlineLevel="0" collapsed="false">
      <c r="A6" s="4" t="s">
        <v>374</v>
      </c>
      <c r="B6" s="4" t="s">
        <v>307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390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391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2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392</v>
      </c>
      <c r="B2" s="4"/>
      <c r="C2" s="3"/>
      <c r="D2" s="3"/>
      <c r="E2" s="3"/>
      <c r="F2" s="3"/>
      <c r="G2" s="5" t="s">
        <v>107</v>
      </c>
    </row>
    <row r="3" customFormat="false" ht="30" hidden="false" customHeight="true" outlineLevel="0" collapsed="false">
      <c r="A3" s="4" t="s">
        <v>393</v>
      </c>
      <c r="B3" s="4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394</v>
      </c>
      <c r="B4" s="4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14" t="n">
        <f aca="false">MATCH(B6,A2:A4,0)</f>
        <v>2</v>
      </c>
    </row>
    <row r="6" customFormat="false" ht="30" hidden="false" customHeight="true" outlineLevel="0" collapsed="false">
      <c r="A6" s="4" t="s">
        <v>374</v>
      </c>
      <c r="B6" s="4" t="s">
        <v>393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395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396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273</v>
      </c>
      <c r="B1" s="2" t="s">
        <v>397</v>
      </c>
      <c r="C1" s="2" t="s">
        <v>398</v>
      </c>
      <c r="D1" s="3"/>
      <c r="E1" s="3"/>
      <c r="F1" s="3"/>
      <c r="G1" s="3"/>
    </row>
    <row r="2" customFormat="false" ht="62" hidden="false" customHeight="true" outlineLevel="0" collapsed="false">
      <c r="A2" s="4" t="s">
        <v>305</v>
      </c>
      <c r="B2" s="4" t="n">
        <v>100</v>
      </c>
      <c r="C2" s="4" t="n">
        <v>120</v>
      </c>
      <c r="D2" s="3"/>
      <c r="E2" s="3"/>
      <c r="F2" s="3"/>
      <c r="G2" s="5" t="s">
        <v>109</v>
      </c>
    </row>
    <row r="3" customFormat="false" ht="30" hidden="false" customHeight="true" outlineLevel="0" collapsed="false">
      <c r="A3" s="4" t="s">
        <v>308</v>
      </c>
      <c r="B3" s="4" t="n">
        <v>80</v>
      </c>
      <c r="C3" s="4" t="n">
        <v>90</v>
      </c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INDEX(B2:C3,2,2)</f>
        <v>90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399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391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241</v>
      </c>
      <c r="B1" s="2" t="s">
        <v>397</v>
      </c>
      <c r="C1" s="2" t="s">
        <v>398</v>
      </c>
      <c r="D1" s="2" t="s">
        <v>400</v>
      </c>
      <c r="E1" s="3"/>
      <c r="F1" s="3"/>
      <c r="G1" s="3"/>
    </row>
    <row r="2" customFormat="false" ht="62" hidden="false" customHeight="true" outlineLevel="0" collapsed="false">
      <c r="A2" s="4" t="s">
        <v>205</v>
      </c>
      <c r="B2" s="4" t="n">
        <v>100</v>
      </c>
      <c r="C2" s="4" t="n">
        <v>120</v>
      </c>
      <c r="D2" s="4" t="n">
        <v>150</v>
      </c>
      <c r="E2" s="3"/>
      <c r="F2" s="3"/>
      <c r="G2" s="5" t="s">
        <v>111</v>
      </c>
    </row>
    <row r="3" customFormat="false" ht="30" hidden="false" customHeight="true" outlineLevel="0" collapsed="false">
      <c r="A3" s="4"/>
      <c r="B3" s="4"/>
      <c r="C3" s="4"/>
      <c r="D3" s="4"/>
      <c r="E3" s="3"/>
      <c r="F3" s="3"/>
      <c r="G3" s="6" t="s">
        <v>211</v>
      </c>
    </row>
    <row r="4" customFormat="false" ht="30" hidden="false" customHeight="true" outlineLevel="0" collapsed="false">
      <c r="A4" s="4" t="s">
        <v>374</v>
      </c>
      <c r="B4" s="4" t="s">
        <v>398</v>
      </c>
      <c r="C4" s="4"/>
      <c r="D4" s="4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HLOOKUP(B4,B1:D2,2,FALSE())</f>
        <v>120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401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402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403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2</v>
      </c>
      <c r="B2" s="3"/>
      <c r="C2" s="3"/>
      <c r="D2" s="3"/>
      <c r="E2" s="3"/>
      <c r="F2" s="3"/>
      <c r="G2" s="5" t="s">
        <v>113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CHOOSE(A2,"Básico","Estándar","Ampliado")</f>
        <v>Estándar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404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405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406</v>
      </c>
      <c r="B1" s="2" t="s">
        <v>231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0</v>
      </c>
      <c r="B2" s="4" t="s">
        <v>407</v>
      </c>
      <c r="C2" s="3"/>
      <c r="D2" s="3"/>
      <c r="E2" s="3"/>
      <c r="F2" s="3"/>
      <c r="G2" s="5" t="s">
        <v>115</v>
      </c>
    </row>
    <row r="3" customFormat="false" ht="30" hidden="false" customHeight="true" outlineLevel="0" collapsed="false">
      <c r="A3" s="4" t="n">
        <v>100</v>
      </c>
      <c r="B3" s="4" t="s">
        <v>408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n">
        <v>500</v>
      </c>
      <c r="B4" s="4" t="s">
        <v>409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15" t="str">
        <f aca="false">VLOOKUP(B6,A2:B4,2,TRUE())</f>
        <v>Medio</v>
      </c>
    </row>
    <row r="6" customFormat="false" ht="30" hidden="false" customHeight="true" outlineLevel="0" collapsed="false">
      <c r="A6" s="4" t="s">
        <v>280</v>
      </c>
      <c r="B6" s="4" t="n">
        <v>320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410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389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2" t="s">
        <v>255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304</v>
      </c>
      <c r="B2" s="4" t="n">
        <v>12</v>
      </c>
      <c r="C2" s="3"/>
      <c r="D2" s="3"/>
      <c r="E2" s="3"/>
      <c r="F2" s="3"/>
      <c r="G2" s="5" t="s">
        <v>117</v>
      </c>
    </row>
    <row r="3" customFormat="false" ht="30" hidden="false" customHeight="true" outlineLevel="0" collapsed="false">
      <c r="A3" s="4" t="s">
        <v>307</v>
      </c>
      <c r="B3" s="4" t="n">
        <v>20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307</v>
      </c>
      <c r="B4" s="4" t="n">
        <v>25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18" t="str">
        <f aca="false">IF(COUNTIFS(A2:A4,B6)=1,VLOOKUP(B6,A2:B4,2,FALSE()),"Revisar clave")</f>
        <v>Revisar clave</v>
      </c>
    </row>
    <row r="6" customFormat="false" ht="30" hidden="false" customHeight="true" outlineLevel="0" collapsed="false">
      <c r="A6" s="4" t="s">
        <v>374</v>
      </c>
      <c r="B6" s="4" t="s">
        <v>307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411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323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412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413</v>
      </c>
      <c r="B2" s="4" t="n">
        <v>50</v>
      </c>
      <c r="C2" s="3"/>
      <c r="D2" s="3"/>
      <c r="E2" s="3"/>
      <c r="F2" s="3"/>
      <c r="G2" s="5" t="s">
        <v>119</v>
      </c>
    </row>
    <row r="3" customFormat="false" ht="30" hidden="false" customHeight="true" outlineLevel="0" collapsed="false">
      <c r="A3" s="4" t="s">
        <v>414</v>
      </c>
      <c r="B3" s="4" t="n">
        <v>70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413</v>
      </c>
      <c r="B4" s="4" t="n">
        <v>30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7" t="n">
        <f aca="false">SUMIFS(B2:B4,A2:A4,B6)</f>
        <v>80</v>
      </c>
    </row>
    <row r="6" customFormat="false" ht="30" hidden="false" customHeight="true" outlineLevel="0" collapsed="false">
      <c r="A6" s="4" t="s">
        <v>374</v>
      </c>
      <c r="B6" s="4" t="s">
        <v>413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415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317</v>
      </c>
      <c r="B2" s="3"/>
      <c r="C2" s="3"/>
      <c r="D2" s="3"/>
      <c r="E2" s="3"/>
      <c r="F2" s="3"/>
      <c r="G2" s="5" t="s">
        <v>121</v>
      </c>
    </row>
    <row r="3" customFormat="false" ht="30" hidden="false" customHeight="true" outlineLevel="0" collapsed="false">
      <c r="A3" s="4" t="s">
        <v>318</v>
      </c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320</v>
      </c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MATCH("AB*",A2:A4,0)</f>
        <v>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416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396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417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418</v>
      </c>
      <c r="B2" s="3"/>
      <c r="C2" s="3"/>
      <c r="D2" s="3"/>
      <c r="E2" s="3"/>
      <c r="F2" s="3"/>
      <c r="G2" s="5" t="s">
        <v>123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TRIM(A2)</f>
        <v>Ana Pérez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419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421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422</v>
      </c>
      <c r="B2" s="3"/>
      <c r="C2" s="3"/>
      <c r="D2" s="3"/>
      <c r="E2" s="3"/>
      <c r="F2" s="3"/>
      <c r="G2" s="5" t="s">
        <v>125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CLEAN(A2)</f>
        <v>AB12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423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424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421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425</v>
      </c>
      <c r="B2" s="3"/>
      <c r="C2" s="3"/>
      <c r="D2" s="3"/>
      <c r="E2" s="3"/>
      <c r="F2" s="3"/>
      <c r="G2" s="5" t="s">
        <v>127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SUBSTITUTE(A2,_xlfn.UNICHAR(160)," ")</f>
        <v>Ana Pérez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426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427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428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429</v>
      </c>
      <c r="B2" s="3"/>
      <c r="C2" s="3"/>
      <c r="D2" s="3"/>
      <c r="E2" s="3"/>
      <c r="F2" s="3"/>
      <c r="G2" s="5" t="s">
        <v>129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UPPER(A2)</f>
        <v>AB-12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430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431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432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433</v>
      </c>
      <c r="B2" s="3"/>
      <c r="C2" s="3"/>
      <c r="D2" s="3"/>
      <c r="E2" s="3"/>
      <c r="F2" s="3"/>
      <c r="G2" s="5" t="s">
        <v>131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LOWER(A2)</f>
        <v>ana@ejemplo.com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434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435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436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437</v>
      </c>
      <c r="B2" s="3"/>
      <c r="C2" s="3"/>
      <c r="D2" s="3"/>
      <c r="E2" s="3"/>
      <c r="F2" s="3"/>
      <c r="G2" s="5" t="s">
        <v>133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PROPER(A2)</f>
        <v>Ana Pérez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438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439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440</v>
      </c>
      <c r="B2" s="3"/>
      <c r="C2" s="3"/>
      <c r="D2" s="3"/>
      <c r="E2" s="3"/>
      <c r="F2" s="3"/>
      <c r="G2" s="5" t="s">
        <v>135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LEFT(A2,3)</f>
        <v>MAD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441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442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440</v>
      </c>
      <c r="B2" s="3"/>
      <c r="C2" s="3"/>
      <c r="D2" s="3"/>
      <c r="E2" s="3"/>
      <c r="F2" s="3"/>
      <c r="G2" s="5" t="s">
        <v>137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RIGHT(A2,4)</f>
        <v>0042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443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444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286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445</v>
      </c>
      <c r="B2" s="3"/>
      <c r="C2" s="3"/>
      <c r="D2" s="3"/>
      <c r="E2" s="3"/>
      <c r="F2" s="3"/>
      <c r="G2" s="5" t="s">
        <v>139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MID(A2,4,4)</f>
        <v>2026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446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447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316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448</v>
      </c>
      <c r="B2" s="3"/>
      <c r="C2" s="3"/>
      <c r="D2" s="3"/>
      <c r="E2" s="3"/>
      <c r="F2" s="3"/>
      <c r="G2" s="5" t="s">
        <v>141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LEN(A2)</f>
        <v>7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449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450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451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452</v>
      </c>
      <c r="B2" s="3"/>
      <c r="C2" s="3"/>
      <c r="D2" s="3"/>
      <c r="E2" s="3"/>
      <c r="F2" s="3"/>
      <c r="G2" s="5" t="s">
        <v>143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FIND("@",A2)</f>
        <v>4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453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454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451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452</v>
      </c>
      <c r="B2" s="3"/>
      <c r="C2" s="3"/>
      <c r="D2" s="3"/>
      <c r="E2" s="3"/>
      <c r="F2" s="3"/>
      <c r="G2" s="5" t="s">
        <v>145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LEFT(A2,FIND("@",A2)-1)</f>
        <v>ana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455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442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451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452</v>
      </c>
      <c r="B2" s="3"/>
      <c r="C2" s="3"/>
      <c r="D2" s="3"/>
      <c r="E2" s="3"/>
      <c r="F2" s="3"/>
      <c r="G2" s="5" t="s">
        <v>147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RIGHT(A2,LEN(A2)-FIND("@",A2))</f>
        <v>ejemplo.com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456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444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457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458</v>
      </c>
      <c r="B2" s="3"/>
      <c r="C2" s="3"/>
      <c r="D2" s="3"/>
      <c r="E2" s="3"/>
      <c r="F2" s="3"/>
      <c r="G2" s="5" t="s">
        <v>149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SUBSTITUTE(A2,"-","")</f>
        <v>AB1234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459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427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460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461</v>
      </c>
      <c r="B2" s="3"/>
      <c r="C2" s="3"/>
      <c r="D2" s="3"/>
      <c r="E2" s="3"/>
      <c r="F2" s="3"/>
      <c r="G2" s="5" t="s">
        <v>151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REPLACE(A2,4,4,"2027")</f>
        <v>AB-2027-42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462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463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464</v>
      </c>
      <c r="B1" s="2" t="s">
        <v>465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293</v>
      </c>
      <c r="B2" s="4" t="s">
        <v>466</v>
      </c>
      <c r="C2" s="3"/>
      <c r="D2" s="3"/>
      <c r="E2" s="3"/>
      <c r="F2" s="3"/>
      <c r="G2" s="5" t="s">
        <v>153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A2&amp;" "&amp;B2</f>
        <v>Ana Pérez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467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468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469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n">
        <v>123</v>
      </c>
      <c r="B2" s="3"/>
      <c r="C2" s="3"/>
      <c r="D2" s="3"/>
      <c r="E2" s="3"/>
      <c r="F2" s="3"/>
      <c r="G2" s="5" t="s">
        <v>155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5" t="str">
        <f aca="false">TEXT(A2,"00000")</f>
        <v>00123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470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471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472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473</v>
      </c>
      <c r="B2" s="3"/>
      <c r="C2" s="3"/>
      <c r="D2" s="3"/>
      <c r="E2" s="3"/>
      <c r="F2" s="3"/>
      <c r="G2" s="5" t="s">
        <v>157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7" t="n">
        <f aca="false">_xlfn.NUMBERVALUE(A2,",",".")</f>
        <v>1234.5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474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475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476</v>
      </c>
      <c r="B1" s="2" t="s">
        <v>477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478</v>
      </c>
      <c r="B2" s="4" t="s">
        <v>479</v>
      </c>
      <c r="C2" s="3"/>
      <c r="D2" s="3"/>
      <c r="E2" s="3"/>
      <c r="F2" s="3"/>
      <c r="G2" s="5" t="s">
        <v>159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8" t="b">
        <f aca="false">EXACT(A2,B2)</f>
        <v>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480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481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482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483</v>
      </c>
      <c r="B2" s="3"/>
      <c r="C2" s="3"/>
      <c r="D2" s="3"/>
      <c r="E2" s="3"/>
      <c r="F2" s="3"/>
      <c r="G2" s="5" t="s">
        <v>161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SEARCH("urgente",A2)</f>
        <v>8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484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485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486</v>
      </c>
      <c r="B1" s="2" t="s">
        <v>487</v>
      </c>
      <c r="C1" s="2" t="s">
        <v>327</v>
      </c>
      <c r="D1" s="3"/>
      <c r="E1" s="3"/>
      <c r="F1" s="3"/>
      <c r="G1" s="3"/>
    </row>
    <row r="2" customFormat="false" ht="62" hidden="false" customHeight="true" outlineLevel="0" collapsed="false">
      <c r="A2" s="4" t="n">
        <v>2026</v>
      </c>
      <c r="B2" s="4" t="n">
        <v>9</v>
      </c>
      <c r="C2" s="4" t="n">
        <v>28</v>
      </c>
      <c r="D2" s="3"/>
      <c r="E2" s="3"/>
      <c r="F2" s="3"/>
      <c r="G2" s="5" t="s">
        <v>163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9" t="n">
        <f aca="false">DATE(A2,B2,C2)</f>
        <v>46293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488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489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45351</v>
      </c>
      <c r="B2" s="3"/>
      <c r="C2" s="3"/>
      <c r="D2" s="3"/>
      <c r="E2" s="3"/>
      <c r="F2" s="3"/>
      <c r="G2" s="5" t="s">
        <v>165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YEAR(A2)</f>
        <v>2024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491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492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3"/>
      <c r="C2" s="3"/>
      <c r="D2" s="3"/>
      <c r="E2" s="3"/>
      <c r="F2" s="3"/>
      <c r="G2" s="5" t="s">
        <v>167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MONTH(A2)</f>
        <v>9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493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494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3"/>
      <c r="C2" s="3"/>
      <c r="D2" s="3"/>
      <c r="E2" s="3"/>
      <c r="F2" s="3"/>
      <c r="G2" s="5" t="s">
        <v>169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DAY(A2)</f>
        <v>28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495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496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497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45332</v>
      </c>
      <c r="B2" s="3"/>
      <c r="C2" s="3"/>
      <c r="D2" s="3"/>
      <c r="E2" s="3"/>
      <c r="F2" s="3"/>
      <c r="G2" s="5" t="s">
        <v>171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9" t="n">
        <f aca="false">EOMONTH(A2,0)</f>
        <v>45351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498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499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500</v>
      </c>
      <c r="B1" s="2" t="s">
        <v>501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46053</v>
      </c>
      <c r="B2" s="4" t="n">
        <v>1</v>
      </c>
      <c r="C2" s="3"/>
      <c r="D2" s="3"/>
      <c r="E2" s="3"/>
      <c r="F2" s="3"/>
      <c r="G2" s="5" t="s">
        <v>173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9" t="n">
        <f aca="false">EDATE(A2,B2)</f>
        <v>46081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502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503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504</v>
      </c>
      <c r="B1" s="2" t="s">
        <v>505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20" t="n">
        <v>46297</v>
      </c>
      <c r="C2" s="3"/>
      <c r="D2" s="3"/>
      <c r="E2" s="3"/>
      <c r="F2" s="3"/>
      <c r="G2" s="5" t="s">
        <v>175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NETWORKDAYS(A2,B2)</f>
        <v>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506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507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504</v>
      </c>
      <c r="B1" s="2" t="s">
        <v>508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4" t="n">
        <v>5</v>
      </c>
      <c r="C2" s="3"/>
      <c r="D2" s="3"/>
      <c r="E2" s="3"/>
      <c r="F2" s="3"/>
      <c r="G2" s="5" t="s">
        <v>177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9" t="n">
        <f aca="false">WORKDAY(A2,B2)</f>
        <v>46300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509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510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3"/>
      <c r="C2" s="3"/>
      <c r="D2" s="3"/>
      <c r="E2" s="3"/>
      <c r="F2" s="3"/>
      <c r="G2" s="5" t="s">
        <v>179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WEEKDAY(A2,2)</f>
        <v>1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511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512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504</v>
      </c>
      <c r="B1" s="2" t="s">
        <v>505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20" t="n">
        <v>46303</v>
      </c>
      <c r="C2" s="3"/>
      <c r="D2" s="3"/>
      <c r="E2" s="3"/>
      <c r="F2" s="3"/>
      <c r="G2" s="5" t="s">
        <v>181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B2-A2</f>
        <v>10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513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489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514</v>
      </c>
      <c r="B1" s="2" t="s">
        <v>515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1" t="n">
        <v>0.916666666666667</v>
      </c>
      <c r="B2" s="21" t="n">
        <v>0.25</v>
      </c>
      <c r="C2" s="3"/>
      <c r="D2" s="3"/>
      <c r="E2" s="3"/>
      <c r="F2" s="3"/>
      <c r="G2" s="5" t="s">
        <v>183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22" t="n">
        <f aca="false">MOD(B2-A2,1)</f>
        <v>0.333333333333333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516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517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518</v>
      </c>
      <c r="B1" s="2" t="s">
        <v>519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266</v>
      </c>
      <c r="B2" s="21" t="n">
        <v>0.416666666666667</v>
      </c>
      <c r="C2" s="3"/>
      <c r="D2" s="3"/>
      <c r="E2" s="3"/>
      <c r="F2" s="3"/>
      <c r="G2" s="5" t="s">
        <v>185</v>
      </c>
    </row>
    <row r="3" customFormat="false" ht="30" hidden="false" customHeight="true" outlineLevel="0" collapsed="false">
      <c r="A3" s="4" t="s">
        <v>267</v>
      </c>
      <c r="B3" s="21" t="n">
        <v>0.375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268</v>
      </c>
      <c r="B4" s="21" t="n">
        <v>0.333333333333333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22" t="n">
        <f aca="false">SUM(B2:B4)</f>
        <v>1.125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238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220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520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1" t="n">
        <v>0.65625</v>
      </c>
      <c r="B2" s="3"/>
      <c r="C2" s="3"/>
      <c r="D2" s="3"/>
      <c r="E2" s="3"/>
      <c r="F2" s="3"/>
      <c r="G2" s="5" t="s">
        <v>187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HOUR(A2)</f>
        <v>15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521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520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1" t="n">
        <v>0.65625</v>
      </c>
      <c r="B2" s="3"/>
      <c r="C2" s="3"/>
      <c r="D2" s="3"/>
      <c r="E2" s="3"/>
      <c r="F2" s="3"/>
      <c r="G2" s="5" t="s">
        <v>189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MINUTE(A2)</f>
        <v>45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523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524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274</v>
      </c>
      <c r="B1" s="2" t="s">
        <v>525</v>
      </c>
      <c r="C1" s="2" t="s">
        <v>526</v>
      </c>
      <c r="D1" s="3"/>
      <c r="E1" s="3"/>
      <c r="F1" s="3"/>
      <c r="G1" s="3"/>
    </row>
    <row r="2" customFormat="false" ht="62" hidden="false" customHeight="true" outlineLevel="0" collapsed="false">
      <c r="A2" s="4" t="n">
        <v>8</v>
      </c>
      <c r="B2" s="4" t="n">
        <v>30</v>
      </c>
      <c r="C2" s="4" t="n">
        <v>0</v>
      </c>
      <c r="D2" s="3"/>
      <c r="E2" s="3"/>
      <c r="F2" s="3"/>
      <c r="G2" s="5" t="s">
        <v>191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23" t="n">
        <f aca="false">TIME(A2,B2,C2)</f>
        <v>0.354166666666667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527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528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529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4" t="n">
        <v>46293.6458333333</v>
      </c>
      <c r="B2" s="3"/>
      <c r="C2" s="3"/>
      <c r="D2" s="3"/>
      <c r="E2" s="3"/>
      <c r="F2" s="3"/>
      <c r="G2" s="5" t="s">
        <v>193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9" t="n">
        <f aca="false">INT(A2)</f>
        <v>46293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530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531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46266</v>
      </c>
      <c r="B2" s="4" t="n">
        <v>100</v>
      </c>
      <c r="C2" s="3"/>
      <c r="D2" s="3"/>
      <c r="E2" s="3"/>
      <c r="F2" s="3"/>
      <c r="G2" s="5" t="s">
        <v>195</v>
      </c>
    </row>
    <row r="3" customFormat="false" ht="30" hidden="false" customHeight="true" outlineLevel="0" collapsed="false">
      <c r="A3" s="20" t="n">
        <v>46295</v>
      </c>
      <c r="B3" s="4" t="n">
        <v>200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20" t="n">
        <v>46296</v>
      </c>
      <c r="B4" s="4" t="n">
        <v>300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/>
      <c r="B5" s="4"/>
      <c r="C5" s="3"/>
      <c r="D5" s="3"/>
      <c r="E5" s="3"/>
      <c r="F5" s="3"/>
      <c r="G5" s="7" t="n">
        <f aca="false">SUMIFS(B2:B4,A2:A4,"&gt;="&amp;B6,A2:A4,"&lt;"&amp;EDATE(B6,1))</f>
        <v>300</v>
      </c>
    </row>
    <row r="6" customFormat="false" ht="30" hidden="false" customHeight="true" outlineLevel="0" collapsed="false">
      <c r="A6" s="4" t="s">
        <v>532</v>
      </c>
      <c r="B6" s="20" t="n">
        <v>46266</v>
      </c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533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2" t="s">
        <v>205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46286</v>
      </c>
      <c r="B2" s="4" t="n">
        <v>10</v>
      </c>
      <c r="C2" s="3"/>
      <c r="D2" s="3"/>
      <c r="E2" s="3"/>
      <c r="F2" s="3"/>
      <c r="G2" s="5" t="s">
        <v>197</v>
      </c>
    </row>
    <row r="3" customFormat="false" ht="30" hidden="false" customHeight="true" outlineLevel="0" collapsed="false">
      <c r="A3" s="20" t="n">
        <v>46287</v>
      </c>
      <c r="B3" s="4" t="n">
        <v>20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20" t="n">
        <v>46293</v>
      </c>
      <c r="B4" s="4" t="n">
        <v>30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20" t="n">
        <v>46294</v>
      </c>
      <c r="B5" s="4" t="n">
        <v>40</v>
      </c>
      <c r="C5" s="3"/>
      <c r="D5" s="3"/>
      <c r="E5" s="3"/>
      <c r="F5" s="3"/>
      <c r="G5" s="7" t="n">
        <f aca="false">SUMIFS(B2:B5,A2:A5,"&gt;="&amp;B7-6,A2:A5,"&lt;"&amp;B7+1)</f>
        <v>50</v>
      </c>
    </row>
    <row r="6" customFormat="false" ht="30" hidden="false" customHeight="true" outlineLevel="0" collapsed="false">
      <c r="A6" s="4"/>
      <c r="B6" s="4"/>
      <c r="C6" s="3"/>
      <c r="D6" s="3"/>
      <c r="E6" s="3"/>
      <c r="F6" s="3"/>
      <c r="G6" s="3"/>
    </row>
    <row r="7" customFormat="false" ht="30" hidden="false" customHeight="true" outlineLevel="0" collapsed="false">
      <c r="A7" s="4" t="s">
        <v>534</v>
      </c>
      <c r="B7" s="20" t="n">
        <v>46293</v>
      </c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535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222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490</v>
      </c>
      <c r="B1" s="3"/>
      <c r="C1" s="3"/>
      <c r="D1" s="3"/>
      <c r="E1" s="3"/>
      <c r="F1" s="3"/>
      <c r="G1" s="3"/>
    </row>
    <row r="2" customFormat="false" ht="62" hidden="false" customHeight="true" outlineLevel="0" collapsed="false">
      <c r="A2" s="20" t="n">
        <v>46293</v>
      </c>
      <c r="B2" s="3"/>
      <c r="C2" s="3"/>
      <c r="D2" s="3"/>
      <c r="E2" s="3"/>
      <c r="F2" s="3"/>
      <c r="G2" s="5" t="s">
        <v>199</v>
      </c>
    </row>
    <row r="3" customFormat="false" ht="30" hidden="false" customHeight="true" outlineLevel="0" collapsed="false">
      <c r="A3" s="3"/>
      <c r="B3" s="3"/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3"/>
      <c r="B4" s="3"/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3"/>
      <c r="B5" s="3"/>
      <c r="C5" s="3"/>
      <c r="D5" s="3"/>
      <c r="E5" s="3"/>
      <c r="F5" s="3"/>
      <c r="G5" s="14" t="n">
        <f aca="false">ROUNDUP(MONTH(A2)/3,0)</f>
        <v>3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536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537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41015625" defaultRowHeight="15" zeroHeight="false" outlineLevelRow="0" outlineLevelCol="0"/>
  <cols>
    <col collapsed="false" customWidth="true" hidden="false" outlineLevel="0" max="4" min="1" style="0" width="19.84"/>
    <col collapsed="false" customWidth="true" hidden="false" outlineLevel="0" max="6" min="5" style="0" width="3.31"/>
    <col collapsed="false" customWidth="true" hidden="false" outlineLevel="0" max="7" min="7" style="0" width="73.86"/>
  </cols>
  <sheetData>
    <row r="1" customFormat="false" ht="42" hidden="false" customHeight="true" outlineLevel="0" collapsed="false">
      <c r="A1" s="2" t="s">
        <v>291</v>
      </c>
      <c r="B1" s="2" t="s">
        <v>303</v>
      </c>
      <c r="C1" s="3"/>
      <c r="D1" s="3"/>
      <c r="E1" s="3"/>
      <c r="F1" s="3"/>
      <c r="G1" s="3"/>
    </row>
    <row r="2" customFormat="false" ht="62" hidden="false" customHeight="true" outlineLevel="0" collapsed="false">
      <c r="A2" s="4" t="s">
        <v>293</v>
      </c>
      <c r="B2" s="4" t="s">
        <v>538</v>
      </c>
      <c r="C2" s="3"/>
      <c r="D2" s="3"/>
      <c r="E2" s="3"/>
      <c r="F2" s="3"/>
      <c r="G2" s="5" t="s">
        <v>201</v>
      </c>
    </row>
    <row r="3" customFormat="false" ht="30" hidden="false" customHeight="true" outlineLevel="0" collapsed="false">
      <c r="A3" s="4" t="s">
        <v>295</v>
      </c>
      <c r="B3" s="4" t="s">
        <v>539</v>
      </c>
      <c r="C3" s="3"/>
      <c r="D3" s="3"/>
      <c r="E3" s="3"/>
      <c r="F3" s="3"/>
      <c r="G3" s="6" t="s">
        <v>211</v>
      </c>
    </row>
    <row r="4" customFormat="false" ht="30" hidden="false" customHeight="true" outlineLevel="0" collapsed="false">
      <c r="A4" s="4" t="s">
        <v>296</v>
      </c>
      <c r="B4" s="4" t="s">
        <v>540</v>
      </c>
      <c r="C4" s="3"/>
      <c r="D4" s="3"/>
      <c r="E4" s="3"/>
      <c r="F4" s="3"/>
      <c r="G4" s="3" t="s">
        <v>213</v>
      </c>
    </row>
    <row r="5" customFormat="false" ht="38" hidden="false" customHeight="true" outlineLevel="0" collapsed="false">
      <c r="A5" s="4" t="s">
        <v>297</v>
      </c>
      <c r="B5" s="4" t="s">
        <v>538</v>
      </c>
      <c r="C5" s="3"/>
      <c r="D5" s="3"/>
      <c r="E5" s="3"/>
      <c r="F5" s="3"/>
      <c r="G5" s="17" t="n">
        <f aca="false">COUNTIFS(B2:B5,"Presente")/(COUNTIFS(B2:B5,"Presente")+COUNTIFS(B2:B5,"Ausente"))</f>
        <v>0.666666666666667</v>
      </c>
    </row>
    <row r="6" customFormat="false" ht="30" hidden="false" customHeight="true" outlineLevel="0" collapsed="false">
      <c r="A6" s="3"/>
      <c r="B6" s="3"/>
      <c r="C6" s="3"/>
      <c r="D6" s="3"/>
      <c r="E6" s="3"/>
      <c r="F6" s="3"/>
      <c r="G6" s="3"/>
    </row>
    <row r="7" customFormat="false" ht="30" hidden="false" customHeight="true" outlineLevel="0" collapsed="false">
      <c r="A7" s="3"/>
      <c r="B7" s="3"/>
      <c r="C7" s="3"/>
      <c r="D7" s="3"/>
      <c r="E7" s="3"/>
      <c r="F7" s="3"/>
      <c r="G7" s="8" t="s">
        <v>216</v>
      </c>
    </row>
    <row r="8" customFormat="false" ht="65" hidden="false" customHeight="true" outlineLevel="0" collapsed="false">
      <c r="A8" s="3"/>
      <c r="B8" s="3"/>
      <c r="C8" s="3"/>
      <c r="D8" s="3"/>
      <c r="E8" s="3"/>
      <c r="F8" s="3"/>
      <c r="G8" s="9" t="s">
        <v>541</v>
      </c>
    </row>
    <row r="9" customFormat="false" ht="30" hidden="false" customHeight="true" outlineLevel="0" collapsed="false">
      <c r="A9" s="3"/>
      <c r="B9" s="3"/>
      <c r="C9" s="3"/>
      <c r="D9" s="3"/>
      <c r="E9" s="3"/>
      <c r="F9" s="3"/>
      <c r="G9" s="3"/>
    </row>
    <row r="10" customFormat="false" ht="30" hidden="false" customHeight="true" outlineLevel="0" collapsed="false">
      <c r="A10" s="3"/>
      <c r="B10" s="3"/>
      <c r="C10" s="3"/>
      <c r="D10" s="3"/>
      <c r="E10" s="3"/>
      <c r="F10" s="3"/>
      <c r="G10" s="10" t="s">
        <v>218</v>
      </c>
    </row>
    <row r="11" customFormat="false" ht="30" hidden="false" customHeight="true" outlineLevel="0" collapsed="false">
      <c r="A11" s="3"/>
      <c r="B11" s="3"/>
      <c r="C11" s="3"/>
      <c r="D11" s="3"/>
      <c r="E11" s="3"/>
      <c r="F11" s="3"/>
      <c r="G11" s="3"/>
    </row>
    <row r="12" customFormat="false" ht="30" hidden="false" customHeight="true" outlineLevel="0" collapsed="false">
      <c r="A12" s="3"/>
      <c r="B12" s="3"/>
      <c r="C12" s="3"/>
      <c r="D12" s="3"/>
      <c r="E12" s="3"/>
      <c r="F12" s="3"/>
      <c r="G12" s="3" t="s">
        <v>219</v>
      </c>
    </row>
    <row r="13" customFormat="false" ht="52" hidden="false" customHeight="true" outlineLevel="0" collapsed="false">
      <c r="A13" s="3"/>
      <c r="B13" s="3"/>
      <c r="C13" s="3"/>
      <c r="D13" s="3"/>
      <c r="E13" s="3"/>
      <c r="F13" s="3"/>
      <c r="G13" s="11" t="s">
        <v>313</v>
      </c>
    </row>
    <row r="14" customFormat="false" ht="30" hidden="false" customHeight="true" outlineLevel="0" collapsed="false">
      <c r="A14" s="3"/>
      <c r="B14" s="3"/>
      <c r="C14" s="3"/>
      <c r="D14" s="3"/>
      <c r="E14" s="3"/>
      <c r="F14" s="3"/>
      <c r="G1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2026-09-28T13:55:28Z</dcterms:modified>
  <cp:revision>1</cp:revision>
  <dc:subject/>
  <dc:title/>
</cp:coreProperties>
</file>